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0_BFS_ALLE\Austausch_DAM_DIAM\B17\17_01_Abstimmungen\2022\GNP_2022_533_Sept\Excel-Tabellen manuell\"/>
    </mc:Choice>
  </mc:AlternateContent>
  <xr:revisionPtr revIDLastSave="0" documentId="13_ncr:1_{F7B064FA-F31D-4F55-901D-D2143B015B72}" xr6:coauthVersionLast="47" xr6:coauthVersionMax="47" xr10:uidLastSave="{00000000-0000-0000-0000-000000000000}"/>
  <bookViews>
    <workbookView xWindow="22932" yWindow="-11280" windowWidth="30936" windowHeight="16896" tabRatio="676" xr2:uid="{00000000-000D-0000-FFFF-FFFF00000000}"/>
  </bookViews>
  <sheets>
    <sheet name="2020-2022"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21" l="1"/>
  <c r="F32" i="21"/>
  <c r="F34" i="21"/>
  <c r="G34" i="21" s="1"/>
  <c r="F35" i="21"/>
  <c r="G35" i="21" s="1"/>
  <c r="F36" i="21"/>
  <c r="G36" i="21" s="1"/>
  <c r="F19" i="21"/>
  <c r="F20" i="21"/>
  <c r="G20" i="21" s="1"/>
  <c r="F21" i="21"/>
  <c r="F22" i="21"/>
  <c r="F25" i="21"/>
  <c r="G25" i="21" s="1"/>
  <c r="F26" i="21"/>
  <c r="G26" i="21" s="1"/>
  <c r="F28" i="21"/>
  <c r="G28" i="21" s="1"/>
  <c r="F30" i="21"/>
  <c r="M32" i="21"/>
  <c r="J32" i="21"/>
  <c r="G32" i="21"/>
  <c r="M36" i="21"/>
  <c r="M35" i="21"/>
  <c r="M34" i="21"/>
  <c r="M33" i="21"/>
  <c r="G33" i="21"/>
  <c r="J30" i="21"/>
  <c r="G30" i="21"/>
  <c r="J31" i="21"/>
  <c r="F31" i="21" s="1"/>
  <c r="G31" i="21" s="1"/>
  <c r="M30" i="21"/>
  <c r="M31" i="21"/>
  <c r="J26" i="21"/>
  <c r="J27" i="21"/>
  <c r="F27" i="21" s="1"/>
  <c r="G27" i="21" s="1"/>
  <c r="J28" i="21"/>
  <c r="J29" i="21"/>
  <c r="F29" i="21" s="1"/>
  <c r="G29" i="21" s="1"/>
  <c r="M29" i="21"/>
  <c r="M28" i="21"/>
  <c r="M27" i="21"/>
  <c r="M26" i="21"/>
  <c r="M25" i="21"/>
  <c r="J25" i="21"/>
  <c r="M24" i="21"/>
  <c r="J24" i="21"/>
  <c r="F24" i="21" s="1"/>
  <c r="G24" i="21" s="1"/>
  <c r="M23" i="21"/>
  <c r="J23" i="21"/>
  <c r="F23" i="21" s="1"/>
  <c r="G23" i="21" s="1"/>
  <c r="M21" i="21"/>
  <c r="M22" i="21"/>
  <c r="F16" i="21"/>
  <c r="F17" i="21"/>
  <c r="G17" i="21" s="1"/>
  <c r="F18" i="21"/>
  <c r="G18" i="21" s="1"/>
  <c r="G21" i="21"/>
  <c r="G22" i="21"/>
  <c r="J12" i="21"/>
  <c r="J11" i="21"/>
  <c r="F11" i="21"/>
  <c r="G11" i="21"/>
  <c r="M17" i="21"/>
  <c r="M18" i="21"/>
  <c r="M19" i="21"/>
  <c r="M20" i="21"/>
  <c r="G19" i="21"/>
  <c r="M16" i="21"/>
  <c r="G16" i="21"/>
  <c r="M15" i="21"/>
  <c r="J15" i="21"/>
  <c r="F15" i="21" s="1"/>
  <c r="G15" i="21" s="1"/>
  <c r="J14" i="21"/>
  <c r="F14" i="21"/>
  <c r="G14" i="21"/>
  <c r="M14" i="21"/>
  <c r="J13" i="21"/>
  <c r="F13" i="21"/>
  <c r="G13" i="21" s="1"/>
  <c r="M13" i="21"/>
  <c r="M11" i="21"/>
  <c r="M12" i="21"/>
  <c r="F12" i="21"/>
  <c r="G12" i="21" s="1"/>
  <c r="E12" i="21"/>
  <c r="J7" i="21"/>
  <c r="F7" i="21" s="1"/>
  <c r="G7" i="21" s="1"/>
  <c r="J8" i="21"/>
  <c r="M8" i="21"/>
  <c r="J9" i="21"/>
  <c r="F9" i="21" s="1"/>
  <c r="G9" i="21" s="1"/>
  <c r="J10" i="21"/>
  <c r="F10" i="21"/>
  <c r="G10" i="21" s="1"/>
  <c r="J6" i="21"/>
  <c r="F6" i="21" s="1"/>
  <c r="G6" i="21" s="1"/>
  <c r="M6" i="21"/>
  <c r="M10" i="21"/>
  <c r="F8" i="21"/>
  <c r="G8" i="21" s="1"/>
  <c r="M7" i="21" l="1"/>
  <c r="M9" i="21"/>
</calcChain>
</file>

<file path=xl/sharedStrings.xml><?xml version="1.0" encoding="utf-8"?>
<sst xmlns="http://schemas.openxmlformats.org/spreadsheetml/2006/main" count="3821" uniqueCount="865">
  <si>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</si>
  <si>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</si>
  <si>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</si>
  <si>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</si>
  <si>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</si>
  <si>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</si>
  <si>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</si>
  <si>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</si>
  <si>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</si>
  <si>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</si>
  <si>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</si>
  <si>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</si>
  <si>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</si>
  <si>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</si>
  <si>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</si>
  <si>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</si>
  <si>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</si>
  <si>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</si>
  <si>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</si>
  <si>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</si>
  <si>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</si>
  <si>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</si>
  <si>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</si>
  <si>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</si>
  <si>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</si>
  <si>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</si>
  <si>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</si>
  <si>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</si>
  <si>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</si>
  <si>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</si>
  <si>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</si>
  <si>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</si>
  <si>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</si>
  <si>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</si>
  <si>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</si>
  <si>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</si>
  <si>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</si>
  <si>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</si>
  <si>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</si>
  <si>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</si>
  <si>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</si>
  <si>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</si>
  <si>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</si>
  <si>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</si>
  <si>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</si>
  <si>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</si>
  <si>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</si>
  <si>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</si>
  <si>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</si>
  <si>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</si>
  <si>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</si>
  <si>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</si>
  <si>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</si>
  <si>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</si>
  <si>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</si>
  <si>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</si>
  <si>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</si>
  <si>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</si>
  <si>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</si>
  <si>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</si>
  <si>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</si>
  <si>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</si>
  <si>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</si>
  <si>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</si>
  <si>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</si>
  <si>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</si>
  <si>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</si>
  <si>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</si>
  <si>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</si>
  <si>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</si>
  <si>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</si>
  <si>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</si>
  <si>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</si>
  <si>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</si>
  <si>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</si>
  <si>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</si>
  <si>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</si>
  <si>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</si>
  <si>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</si>
  <si>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</si>
  <si>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</si>
  <si>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</si>
  <si>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</si>
  <si>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</si>
  <si>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</si>
  <si>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</si>
  <si>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</si>
  <si>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</si>
  <si>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</si>
  <si>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</si>
  <si>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</si>
  <si>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</si>
  <si>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</si>
  <si>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</si>
  <si>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</si>
  <si>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</si>
  <si>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</si>
  <si>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</si>
  <si>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</si>
  <si>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</si>
  <si>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</si>
  <si>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</si>
  <si>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</si>
  <si>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</si>
  <si>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</si>
  <si>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</si>
  <si>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</si>
  <si>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</si>
  <si>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</si>
  <si>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</si>
  <si>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</si>
  <si>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</si>
  <si>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</si>
  <si>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</si>
  <si>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</si>
  <si>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</si>
  <si>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</si>
  <si>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</si>
  <si>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</si>
  <si>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</si>
  <si>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</si>
  <si>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</si>
  <si>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</si>
  <si>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</si>
  <si>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</si>
  <si>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</si>
  <si>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</si>
  <si>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</si>
  <si>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</si>
  <si>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</si>
  <si>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</si>
  <si>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</si>
  <si>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</si>
  <si>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</si>
  <si>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</si>
  <si>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</si>
  <si>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</si>
  <si>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</si>
  <si>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</si>
  <si>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</si>
  <si>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</si>
  <si>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</si>
  <si>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</si>
  <si>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</si>
  <si>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</si>
  <si>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</si>
  <si>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</si>
  <si>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</si>
  <si>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</si>
  <si>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</si>
  <si>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</si>
  <si>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</si>
  <si>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</si>
  <si>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</si>
  <si>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</si>
  <si>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</si>
  <si>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</si>
  <si>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</si>
  <si>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</si>
  <si>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</si>
  <si>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</si>
  <si>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</si>
  <si>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</si>
  <si>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</si>
  <si>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</si>
  <si>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</si>
  <si>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</si>
  <si>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</si>
  <si>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</si>
  <si>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</si>
  <si>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</si>
  <si>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</si>
  <si>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</si>
  <si>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</si>
  <si>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</si>
  <si>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</si>
  <si>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</si>
  <si>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</si>
  <si>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</si>
  <si>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</si>
  <si>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</si>
  <si>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</si>
  <si>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</si>
  <si>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</si>
  <si>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</si>
  <si>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</si>
  <si>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</si>
  <si>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</si>
  <si>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</si>
  <si>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</si>
  <si>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</si>
  <si>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</si>
  <si>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</si>
  <si>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</si>
  <si>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</si>
  <si>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</si>
  <si>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</si>
  <si>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</si>
  <si>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</si>
  <si>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</si>
  <si>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</si>
  <si>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</si>
  <si>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</si>
  <si>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</si>
  <si>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</si>
  <si>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</si>
  <si>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</si>
  <si>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</si>
  <si>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</si>
  <si>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</si>
  <si>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</si>
  <si>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</si>
  <si>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</si>
  <si>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</si>
  <si>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</si>
  <si>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</si>
  <si>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</si>
  <si>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</si>
  <si>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</si>
  <si>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</si>
  <si>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</si>
  <si>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</si>
  <si>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</si>
  <si>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</si>
  <si>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</si>
  <si>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</si>
  <si>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</si>
  <si>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</si>
  <si>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</si>
  <si>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</si>
  <si>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</si>
  <si>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</si>
  <si>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</si>
  <si>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</si>
  <si>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</si>
  <si>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</si>
  <si>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</si>
  <si>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</si>
  <si>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</si>
  <si>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</si>
  <si>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</si>
  <si>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</si>
  <si>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</si>
  <si>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</si>
  <si>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</si>
  <si>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</si>
  <si>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</si>
  <si>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</si>
  <si>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</si>
  <si>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</si>
  <si>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</si>
  <si>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</si>
  <si>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</si>
  <si>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</si>
  <si>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</si>
  <si>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</si>
  <si>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</si>
  <si>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</si>
  <si>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</si>
  <si>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</si>
  <si>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</si>
  <si>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</si>
  <si>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</si>
  <si>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</si>
  <si>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</si>
  <si>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</si>
  <si>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</si>
  <si>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</si>
  <si>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</si>
  <si>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</si>
  <si>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</si>
  <si>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</si>
  <si>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</si>
  <si>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</si>
  <si>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</si>
  <si>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</si>
  <si>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</si>
  <si>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</si>
  <si>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</si>
  <si>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</si>
  <si>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</si>
  <si>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</si>
  <si>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</si>
  <si>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</si>
  <si>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</si>
  <si>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</si>
  <si>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</si>
  <si>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</si>
  <si>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</si>
  <si>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</si>
  <si>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</si>
  <si>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</si>
  <si>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</si>
  <si>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</si>
  <si>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</si>
  <si>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</si>
  <si>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</si>
  <si>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</si>
  <si>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</si>
  <si>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</si>
  <si>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</si>
  <si>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</si>
  <si>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</si>
  <si>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</si>
  <si>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</si>
  <si>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</si>
  <si>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</si>
  <si>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</si>
  <si>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</si>
  <si>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</si>
  <si>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</si>
  <si>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</si>
  <si>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</si>
  <si>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</si>
  <si>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</si>
  <si>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</si>
  <si>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</si>
  <si>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</si>
  <si>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</si>
  <si>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</si>
  <si>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</si>
  <si>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</si>
  <si>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</si>
  <si>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</si>
  <si>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</si>
  <si>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</si>
  <si>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</si>
  <si>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</si>
  <si>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</si>
  <si>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</si>
  <si>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</si>
  <si>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</si>
  <si>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</si>
  <si>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</si>
  <si>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</si>
  <si>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</si>
  <si>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</si>
  <si>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</si>
  <si>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</si>
  <si>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</si>
  <si>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</si>
  <si>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</si>
  <si>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</si>
  <si>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</si>
  <si>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</si>
  <si>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</si>
  <si>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</si>
  <si>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</si>
  <si>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</si>
  <si>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</si>
  <si>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</si>
  <si>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</si>
  <si>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</si>
  <si>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</si>
  <si>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</si>
  <si>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</si>
  <si>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</si>
  <si>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</si>
  <si>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</si>
  <si>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</si>
  <si>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</si>
  <si>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</si>
  <si>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</si>
  <si>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</si>
  <si>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</si>
  <si>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</si>
  <si>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</si>
  <si>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</si>
  <si>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</si>
  <si>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</si>
  <si>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</si>
  <si>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</si>
  <si>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</si>
  <si>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</si>
  <si>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</si>
  <si>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</si>
  <si>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</si>
  <si>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</si>
  <si>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</si>
  <si>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</si>
  <si>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</si>
  <si>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</si>
  <si>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</si>
  <si>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</si>
  <si>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</si>
  <si>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</si>
  <si>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</si>
  <si>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</si>
  <si>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</si>
  <si>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</si>
  <si>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</si>
  <si>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</si>
  <si>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</si>
  <si>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</si>
  <si>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</si>
  <si>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</si>
  <si>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</si>
  <si>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</si>
  <si>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</si>
  <si>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</si>
  <si>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</si>
  <si>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</si>
  <si>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</si>
  <si>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</si>
  <si>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</si>
  <si>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</si>
  <si>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</si>
  <si>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</si>
  <si>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</si>
  <si>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</si>
  <si>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</si>
  <si>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</si>
  <si>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</si>
  <si>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</si>
  <si>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</si>
  <si>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</si>
  <si>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</si>
  <si>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</si>
  <si>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</si>
  <si>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</si>
  <si>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</si>
  <si>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</si>
  <si>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</si>
  <si>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</si>
  <si>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</si>
  <si>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</si>
  <si>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</si>
  <si>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</si>
  <si>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</si>
  <si>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</si>
  <si>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</si>
  <si>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</si>
  <si>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</si>
  <si>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</si>
  <si>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</si>
  <si>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</si>
  <si>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</si>
  <si>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</si>
  <si>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</si>
  <si>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</si>
  <si>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</si>
  <si>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</si>
  <si>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</si>
  <si>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</si>
  <si>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</si>
  <si>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</si>
  <si>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</si>
  <si>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</si>
  <si>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</si>
  <si>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</si>
  <si>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</si>
  <si>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</si>
  <si>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</si>
  <si>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</si>
  <si>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</si>
  <si>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</si>
  <si>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</si>
  <si>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</si>
  <si>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</si>
  <si>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</si>
  <si>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</si>
  <si>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</si>
  <si>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</si>
  <si>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</si>
  <si>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</si>
  <si>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</si>
  <si>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</si>
  <si>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</si>
  <si>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</si>
  <si>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</si>
  <si>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</si>
  <si>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</si>
  <si>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</si>
  <si>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</si>
  <si>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</si>
  <si>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</si>
  <si>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</si>
  <si>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</si>
  <si>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</si>
  <si>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</si>
  <si>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</si>
  <si>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</si>
  <si>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</si>
  <si>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</si>
  <si>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</si>
  <si>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</si>
  <si>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</si>
  <si>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</si>
  <si>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</si>
  <si>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</si>
  <si>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</si>
  <si>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</si>
  <si>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</si>
  <si>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</si>
  <si>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</si>
  <si>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</si>
  <si>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</si>
  <si>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</si>
  <si>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</si>
  <si>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</si>
  <si>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</si>
  <si>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</si>
  <si>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</si>
  <si>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</si>
  <si>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</si>
  <si>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</si>
  <si>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</si>
  <si>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</si>
  <si>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</si>
  <si>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</si>
  <si>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</si>
  <si>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</si>
  <si>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</si>
  <si>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</si>
  <si>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</si>
  <si>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</si>
  <si>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</si>
  <si>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</si>
  <si>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</si>
  <si>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</si>
  <si>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</si>
  <si>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</si>
  <si>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</si>
  <si>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</si>
  <si>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</si>
  <si>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</si>
  <si>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</si>
  <si>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</si>
  <si>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</si>
  <si>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</si>
  <si>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</si>
  <si>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</si>
  <si>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</si>
  <si>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</si>
  <si>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</si>
  <si>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</si>
  <si>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</si>
  <si>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</si>
  <si>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</si>
  <si>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</si>
  <si>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</si>
  <si>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</si>
  <si>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</si>
  <si>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</si>
  <si>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</si>
  <si>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</si>
  <si>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</si>
  <si>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</si>
  <si>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</si>
  <si>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</si>
  <si>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</si>
  <si>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</si>
  <si>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</si>
  <si>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</si>
  <si>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</si>
  <si>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</si>
  <si>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</si>
  <si>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</si>
  <si>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</si>
  <si>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</si>
  <si>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</si>
  <si>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</si>
  <si>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</si>
  <si>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</si>
  <si>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</si>
  <si>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</si>
  <si>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</si>
  <si>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</si>
  <si>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</si>
  <si>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</si>
  <si>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</si>
  <si>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</si>
  <si>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</si>
  <si>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</si>
  <si>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</si>
  <si>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</si>
  <si>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</si>
  <si>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</si>
  <si>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</si>
  <si>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</si>
  <si>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</si>
  <si>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</si>
  <si>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</si>
  <si>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</si>
  <si>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</si>
  <si>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</si>
  <si>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</si>
  <si>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</si>
  <si>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</si>
  <si>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</si>
  <si>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</si>
  <si>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</si>
  <si>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</si>
  <si>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</si>
  <si>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</si>
  <si>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</si>
  <si>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</si>
  <si>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</si>
  <si>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</si>
  <si>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</si>
  <si>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</si>
  <si>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</si>
  <si>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</si>
  <si>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</si>
  <si>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</si>
  <si>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</si>
  <si>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</si>
  <si>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</si>
  <si>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</si>
  <si>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</si>
  <si>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</si>
  <si>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</si>
  <si>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</si>
  <si>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</si>
  <si>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</si>
  <si>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</si>
  <si>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</si>
  <si>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</si>
  <si>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</si>
  <si>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</si>
  <si>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</si>
  <si>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</si>
  <si>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</si>
  <si>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</si>
  <si>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</si>
  <si>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</si>
  <si>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</si>
  <si>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</si>
  <si>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</si>
  <si>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</si>
  <si>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</si>
  <si>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</si>
  <si>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</si>
  <si>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</si>
  <si>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</si>
  <si>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</si>
  <si>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</si>
  <si>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</si>
  <si>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</si>
  <si>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</si>
  <si>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</si>
  <si>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</si>
  <si>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</si>
  <si>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</si>
  <si>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</si>
  <si>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</si>
  <si>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</si>
  <si>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</si>
  <si>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</si>
  <si>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</si>
  <si>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</si>
  <si>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</si>
  <si>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</si>
  <si>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</si>
  <si>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</si>
  <si>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</si>
  <si>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</si>
  <si>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</si>
  <si>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</si>
  <si>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</si>
  <si>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</si>
  <si>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</si>
  <si>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</si>
  <si>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</si>
  <si>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</si>
  <si>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</si>
  <si>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</si>
  <si>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</si>
  <si>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</si>
  <si>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</si>
  <si>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</si>
  <si>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</si>
  <si>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</si>
  <si>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</si>
  <si>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</si>
  <si>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</si>
  <si>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</si>
  <si>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</si>
  <si>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</si>
  <si>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</si>
  <si>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</si>
  <si>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</si>
  <si>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</si>
  <si>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</si>
  <si>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</si>
  <si>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</si>
  <si>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</si>
  <si>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</si>
  <si>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</si>
  <si>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</si>
  <si>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</si>
  <si>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</si>
  <si>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</si>
  <si>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</si>
  <si>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</si>
  <si>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</si>
  <si>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</si>
  <si>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</si>
  <si>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</si>
  <si>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</si>
  <si>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</si>
  <si>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</si>
  <si>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</si>
  <si>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</si>
  <si>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</si>
  <si>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</si>
  <si>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</si>
  <si>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</si>
  <si>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</si>
  <si>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</si>
  <si>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</si>
  <si>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</si>
  <si>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</si>
  <si>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</si>
  <si>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</si>
  <si>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</si>
  <si>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</si>
  <si>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</si>
  <si>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</si>
  <si>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</si>
  <si>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</si>
  <si>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</si>
  <si>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</si>
  <si>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</si>
  <si>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</si>
  <si>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</si>
  <si>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</si>
  <si>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</si>
  <si>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</si>
  <si>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</si>
  <si>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</si>
  <si>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</si>
  <si>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</si>
  <si>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</si>
  <si>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</si>
  <si>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</si>
  <si>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</si>
  <si>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</si>
  <si>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</si>
  <si>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</si>
  <si>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</si>
  <si>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</si>
  <si>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</si>
  <si>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</si>
  <si>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</si>
  <si>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</si>
  <si>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</si>
  <si>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</si>
  <si>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</si>
  <si>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</si>
  <si>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</si>
  <si>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</si>
  <si>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</si>
  <si>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</si>
  <si>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</si>
  <si>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</si>
  <si>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</si>
  <si>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</si>
  <si>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</si>
  <si>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</si>
  <si>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</si>
  <si>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</si>
  <si>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</si>
  <si>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</si>
  <si>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</si>
  <si>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</si>
  <si>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</si>
  <si>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</si>
  <si>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</si>
  <si>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</si>
  <si>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</si>
  <si>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</si>
  <si>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</si>
  <si>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</si>
  <si>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</si>
  <si>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</si>
  <si>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</si>
  <si>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</si>
  <si>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</si>
  <si>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</si>
  <si>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</si>
  <si>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</si>
  <si>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</si>
  <si>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</si>
  <si>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</si>
  <si>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</si>
  <si>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</si>
  <si>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</si>
  <si>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</si>
  <si>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</si>
  <si>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</si>
  <si>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</si>
  <si>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</si>
  <si>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</si>
  <si>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</si>
  <si>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</si>
  <si>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</si>
  <si>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</si>
  <si>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</si>
  <si>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</si>
  <si>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</si>
  <si>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</si>
  <si>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</si>
  <si>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</si>
  <si>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</si>
  <si>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</si>
  <si>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</si>
  <si>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</si>
  <si>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</si>
  <si>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</si>
  <si>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</si>
  <si>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</si>
  <si>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</si>
  <si>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</si>
  <si>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</si>
  <si>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</si>
  <si>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</si>
  <si>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</si>
  <si>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</si>
  <si>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</si>
  <si>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</si>
  <si>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</si>
  <si>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</si>
  <si>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</si>
  <si>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</si>
  <si>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</si>
  <si>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</si>
  <si>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</si>
  <si>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</si>
  <si>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</si>
  <si>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</si>
  <si>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</si>
  <si>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</si>
  <si>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15 2/2</t>
  </si>
  <si>
    <t>5) Am Ständemehr gescheitert.</t>
  </si>
  <si>
    <t>V 5)</t>
  </si>
  <si>
    <t>Volksinitiative «Für verantwortungsvolle Unternehmen – zum Schutz von Mensch und Umwelt»</t>
  </si>
  <si>
    <t>Volksinitiative «Für ein Verbot der Finanzierung von Kriegsmaterialproduzenten»</t>
  </si>
  <si>
    <t>Volksinitiative «Ja zum Verhüllungsverbot»</t>
  </si>
  <si>
    <t>Bundesgesetz über elektronische Identifizierungsdienste (EID-Gesetz, BGEID)</t>
  </si>
  <si>
    <t>Bundesbeschluss über die Genehmigung des Umfassenden Wirtschaftspartnerschaftsabkommens zwischen den EFTA-Staaten und Indonesien</t>
  </si>
  <si>
    <t>Volksinitiative «Für sauberes Trinkwasser und gesunde Nahrung – Keine Subventionen für den Pestizid- und den prophylaktischen Antibiotika-Einsatz»</t>
  </si>
  <si>
    <t>Volksinitiative «Für eine Schweiz ohne synthetische Pestizide»</t>
  </si>
  <si>
    <t>Bundesgesetz über die gesetzlichen Grundlagen für Verordnungen des Bundesrates zur Bewältigung der Covid-19-Epidemie (Covid-19-Gesetz)</t>
  </si>
  <si>
    <t>Bundesgesetz über die Verminderung von Treibhausgasemissionen (CO2-Gesetz)</t>
  </si>
  <si>
    <t>Bundesgesetz über polizeiliche Massnahmen zur Bekämpfung von Terrorismus (PMT)</t>
  </si>
  <si>
    <t>Volksinitiative «Löhne entlasten, Kapital gerecht besteuern»</t>
  </si>
  <si>
    <t>Änderung des Schweizerischen Zivilgesetzbuches (Ehe für alle)</t>
  </si>
  <si>
    <t>Volksinitiative «Für eine starke Pflege» (Pflegeinitiative)</t>
  </si>
  <si>
    <t xml:space="preserve">Volksinitiative «Bestimmung der Bundesrichterinnen und Bundesrichter im Losverfahren» (Justiz-Initiative) </t>
  </si>
  <si>
    <t xml:space="preserve">Änderung des Bundesgesetzes über die gesetzlichen Grundlagen für Verordnungen des Bundesrates zur Bewältigung der Covid-19-Epidemie (Covid-19-Gesetz) </t>
  </si>
  <si>
    <t xml:space="preserve"> 1/2</t>
  </si>
  <si>
    <t>Volksinitiative «Ja zum Tier- und Menschenversuchsverbot – Ja zu Forschungswegen mit Impulsen für Sicherheit und Fortschritt»</t>
  </si>
  <si>
    <t>Volksinitiative «Ja zum Schutz der Kinder und Jugendlichen vor Tabakwerbung» (Kinder und Jugendliche ohne Tabakwerbung)</t>
  </si>
  <si>
    <t>Änderung des Bundesgesetzes über die Stempelabgaben (StG)</t>
  </si>
  <si>
    <t>Bundesgesetz über ein Massnahmenpaket zugunsten der Medien</t>
  </si>
  <si>
    <t>Eidgenössische Volksabstimmungen 2020-2022, detaillierte Ergebnisse</t>
  </si>
  <si>
    <t>Änderung des Bundesgesetzes über Filmproduktion und Filmkultur (Filmgesetz)</t>
  </si>
  <si>
    <t>Änderung des Bundesgesetzes über die Transplantation von Organen, Geweben und Zellen (Transplantationsgesetz)</t>
  </si>
  <si>
    <t>Übernahme der EU-Verordnung über die Europäische Grenz- und Küstenwache (Weiterentwicklung des Schengen-Besitzstands)</t>
  </si>
  <si>
    <t>Änderung des Bundesgesetzes über die Verrechnungssteuer (Stärkung des Fremdkapitalmarkts)</t>
  </si>
  <si>
    <t>Änderung des Bundesgesetzes über die Alters- und Hinterlassenenversicherung (AHV 21)</t>
  </si>
  <si>
    <t>Volksinitiative «Keine Massentierhaltung in der Schweiz (Massentierhaltungsinitiative)»</t>
  </si>
  <si>
    <t>Aktualisiert am 06.03.2023</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</si>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</sst>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48">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66" fontId="13" fillId="7" borderId="0" xfId="2" applyNumberFormat="1" applyFont="1" applyFill="1" applyBorder="1" applyAlignment="1">
      <alignment horizontal="left" wrapText="1"/>
    </xf>
    <xf numFmtId="168" fontId="13" fillId="7" borderId="0" xfId="3" applyNumberFormat="1" applyFont="1" applyFill="1" applyBorder="1" applyAlignment="1">
      <alignment horizontal="center"/>
    </xf>
    <xf numFmtId="0" fontId="13" fillId="6" borderId="0" xfId="0" applyFont="1" applyFill="1" applyAlignment="1">
      <alignment horizontal="left" vertical="top" wrapText="1"/>
    </xf>
    <xf numFmtId="12" fontId="13" fillId="6" borderId="0" xfId="0" applyNumberFormat="1" applyFont="1" applyFill="1" applyAlignment="1">
      <alignment horizontal="right" vertical="top"/>
    </xf>
    <xf numFmtId="0" fontId="13" fillId="6" borderId="0" xfId="0" quotePrefix="1" applyFont="1" applyFill="1" applyAlignment="1">
      <alignment horizontal="right" vertical="top"/>
    </xf>
    <xf numFmtId="49" fontId="13" fillId="9" borderId="0" xfId="0" quotePrefix="1" applyNumberFormat="1" applyFont="1" applyFill="1" applyAlignment="1">
      <alignment horizontal="right"/>
    </xf>
    <xf numFmtId="172" fontId="13" fillId="10" borderId="9" xfId="0" applyNumberFormat="1" applyFont="1" applyFill="1" applyBorder="1" applyAlignment="1">
      <alignment horizontal="right"/>
    </xf>
    <xf numFmtId="0" fontId="13" fillId="6" borderId="0" xfId="0" applyFont="1" applyFill="1" applyBorder="1" applyAlignment="1">
      <alignment horizontal="center" vertical="top"/>
    </xf>
    <xf numFmtId="14" fontId="13" fillId="6" borderId="0" xfId="0" applyNumberFormat="1" applyFont="1" applyFill="1" applyBorder="1" applyAlignment="1">
      <alignment horizontal="center" vertical="top"/>
    </xf>
    <xf numFmtId="49" fontId="13" fillId="6" borderId="0" xfId="0" applyNumberFormat="1" applyFont="1" applyFill="1" applyBorder="1" applyAlignment="1">
      <alignment horizontal="right"/>
    </xf>
    <xf numFmtId="1" fontId="13" fillId="2" borderId="0" xfId="0" applyNumberFormat="1" applyFont="1" applyFill="1" applyAlignment="1">
      <alignment horizontal="left"/>
    </xf>
    <xf numFmtId="1" fontId="13" fillId="2" borderId="0" xfId="0" applyNumberFormat="1" applyFont="1" applyFill="1" applyAlignment="1">
      <alignment horizontal="left" indent="1"/>
    </xf>
    <xf numFmtId="0" fontId="21" fillId="10" borderId="0" xfId="0" applyFont="1" applyFill="1" applyAlignment="1">
      <alignment vertical="center"/>
    </xf>
    <xf numFmtId="0" fontId="13" fillId="0" borderId="0" xfId="0" applyFont="1" applyFill="1" applyBorder="1"/>
    <xf numFmtId="0" fontId="14" fillId="2" borderId="0" xfId="0" applyFont="1" applyFill="1" applyBorder="1" applyAlignment="1"/>
    <xf numFmtId="164" fontId="13" fillId="2" borderId="1" xfId="0" applyNumberFormat="1" applyFont="1" applyFill="1" applyBorder="1" applyAlignment="1"/>
    <xf numFmtId="0" fontId="13" fillId="2" borderId="2" xfId="0" applyFont="1" applyFill="1" applyBorder="1" applyAlignment="1"/>
    <xf numFmtId="0" fontId="13" fillId="6" borderId="0" xfId="0" applyFont="1" applyFill="1" applyAlignment="1">
      <alignment horizontal="center"/>
    </xf>
    <xf numFmtId="0" fontId="13" fillId="2" borderId="0" xfId="0" applyFont="1" applyFill="1" applyBorder="1" applyAlignment="1"/>
    <xf numFmtId="164" fontId="13" fillId="2" borderId="0" xfId="0" applyNumberFormat="1" applyFont="1" applyFill="1" applyAlignment="1"/>
    <xf numFmtId="0" fontId="15" fillId="2" borderId="0" xfId="0" applyFont="1" applyFill="1" applyAlignment="1"/>
    <xf numFmtId="170" fontId="13" fillId="6" borderId="0" xfId="2" applyNumberFormat="1" applyFont="1" applyFill="1" applyBorder="1" applyAlignment="1">
      <alignment horizontal="right" wrapText="1"/>
    </xf>
    <xf numFmtId="0" fontId="13" fillId="2" borderId="2" xfId="0" applyFont="1" applyFill="1" applyBorder="1" applyAlignment="1">
      <alignment horizontal="left"/>
    </xf>
    <xf numFmtId="0" fontId="13" fillId="2" borderId="1" xfId="0" applyNumberFormat="1" applyFont="1" applyFill="1" applyBorder="1" applyAlignment="1">
      <alignment horizontal="left"/>
    </xf>
    <xf numFmtId="0" fontId="13" fillId="0" borderId="0" xfId="0" applyFont="1" applyFill="1" applyAlignment="1">
      <alignment vertical="center"/>
    </xf>
    <xf numFmtId="172" fontId="20" fillId="10" borderId="10" xfId="0" applyNumberFormat="1" applyFont="1" applyFill="1" applyBorder="1" applyAlignment="1">
      <alignment horizontal="right"/>
    </xf>
    <xf numFmtId="12" fontId="13" fillId="6" borderId="0" xfId="0" quotePrefix="1" applyNumberFormat="1" applyFont="1" applyFill="1" applyAlignment="1">
      <alignment horizontal="right" vertical="top"/>
    </xf>
    <xf numFmtId="12" fontId="13" fillId="6" borderId="0" xfId="0" quotePrefix="1" applyNumberFormat="1" applyFont="1" applyFill="1" applyAlignment="1">
      <alignment horizontal="right"/>
    </xf>
    <xf numFmtId="49" fontId="13" fillId="6" borderId="0" xfId="0" quotePrefix="1" applyNumberFormat="1" applyFont="1" applyFill="1" applyAlignment="1">
      <alignment horizontal="right"/>
    </xf>
    <xf numFmtId="49" fontId="13" fillId="0" borderId="0" xfId="0" quotePrefix="1" applyNumberFormat="1" applyFont="1" applyFill="1" applyAlignment="1">
      <alignment horizontal="right"/>
    </xf>
    <xf numFmtId="170" fontId="13" fillId="0" borderId="0" xfId="2" applyNumberFormat="1" applyFont="1" applyFill="1" applyBorder="1" applyAlignment="1">
      <alignment horizontal="right" wrapText="1"/>
    </xf>
    <xf numFmtId="166" fontId="13" fillId="0" borderId="0" xfId="2" applyNumberFormat="1" applyFont="1" applyFill="1" applyBorder="1" applyAlignment="1">
      <alignment horizontal="right" wrapText="1"/>
    </xf>
    <xf numFmtId="0" fontId="13" fillId="6" borderId="0" xfId="0" quotePrefix="1" applyFont="1" applyFill="1" applyAlignment="1">
      <alignment horizontal="right"/>
    </xf>
    <xf numFmtId="0" fontId="13" fillId="6" borderId="11" xfId="0" applyFont="1" applyFill="1" applyBorder="1" applyAlignment="1">
      <alignment horizontal="center"/>
    </xf>
    <xf numFmtId="166" fontId="13" fillId="0" borderId="4" xfId="2" applyNumberFormat="1" applyFont="1" applyFill="1" applyBorder="1" applyAlignment="1">
      <alignment horizontal="right" wrapText="1"/>
    </xf>
    <xf numFmtId="170" fontId="13" fillId="7" borderId="4" xfId="2" applyNumberFormat="1" applyFont="1" applyFill="1" applyBorder="1" applyAlignment="1">
      <alignment horizontal="right" wrapText="1"/>
    </xf>
    <xf numFmtId="166" fontId="13" fillId="7" borderId="4" xfId="2" applyNumberFormat="1" applyFont="1" applyFill="1" applyBorder="1" applyAlignment="1">
      <alignment horizontal="right" wrapText="1"/>
    </xf>
    <xf numFmtId="0" fontId="15" fillId="2" borderId="0" xfId="0" applyFont="1" applyFill="1" applyBorder="1"/>
    <xf numFmtId="166" fontId="15" fillId="2" borderId="0" xfId="0" applyNumberFormat="1" applyFont="1" applyFill="1" applyBorder="1"/>
    <xf numFmtId="166" fontId="3" fillId="7" borderId="0" xfId="2" applyNumberFormat="1" applyFont="1" applyFill="1" applyBorder="1" applyAlignment="1">
      <alignment horizontal="center" wrapText="1"/>
    </xf>
  </cellXfs>
  <cellStyles count="5">
    <cellStyle name="Normal_NRW 1971 Listes" xfId="1" xr:uid="{00000000-0005-0000-0000-000000000000}"/>
    <cellStyle name="Standard" xfId="0" builtinId="0"/>
    <cellStyle name="Standard 2" xfId="4" xr:uid="{00000000-0005-0000-0000-000002000000}"/>
    <cellStyle name="Standard_Tabelle1" xfId="2" xr:uid="{00000000-0005-0000-0000-000003000000}"/>
    <cellStyle name="Standard_Tabelle3" xfId="3" xr:uid="{00000000-0005-0000-0000-000004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tabSelected="1" zoomScale="120" zoomScaleNormal="120" workbookViewId="0">
      <pane ySplit="3" topLeftCell="A4" activePane="bottomLeft" state="frozen"/>
      <selection pane="bottomLeft"/>
    </sheetView>
  </sheetViews>
  <sheetFormatPr baseColWidth="10" defaultColWidth="11.375" defaultRowHeight="11.4"/>
  <cols>
    <col min="1" max="1" width="8.25" style="107" customWidth="1"/>
    <col min="2" max="2" width="9.75" style="107" customWidth="1"/>
    <col min="3" max="3" width="40.625" style="107" customWidth="1"/>
    <col min="4" max="4" width="8.125" style="228" customWidth="1"/>
    <col min="5" max="5" width="10" style="107" customWidth="1"/>
    <col min="6" max="6" width="11.25" style="107" bestFit="1" customWidth="1"/>
    <col min="7" max="7" width="10.625" style="107" bestFit="1" customWidth="1"/>
    <col min="8" max="8" width="7.25" style="107" customWidth="1"/>
    <col min="9" max="9" width="7.75" style="107" bestFit="1" customWidth="1"/>
    <col min="10" max="10" width="8.625" style="107" bestFit="1" customWidth="1"/>
    <col min="11" max="11" width="9" style="107" customWidth="1"/>
    <col min="12" max="12" width="10.875" style="107" customWidth="1"/>
    <col min="13" max="13" width="6.75" style="107" customWidth="1"/>
    <col min="14" max="14" width="13.625" style="107" bestFit="1" customWidth="1"/>
    <col min="15" max="15" width="10.125" style="107" customWidth="1"/>
    <col min="16" max="16" width="8.25" style="107" customWidth="1"/>
    <col min="17" max="16384" width="11.375" style="245"/>
  </cols>
  <sheetData>
    <row r="1" spans="1:17" ht="26.25" customHeight="1">
      <c r="A1" s="25" t="s">
        <v>856</v>
      </c>
      <c r="B1" s="102"/>
      <c r="C1" s="103"/>
      <c r="D1" s="222"/>
      <c r="E1" s="104"/>
      <c r="F1" s="104"/>
      <c r="G1" s="105"/>
      <c r="H1" s="104"/>
      <c r="I1" s="104"/>
      <c r="J1" s="104"/>
      <c r="K1" s="106"/>
      <c r="L1" s="104"/>
      <c r="M1" s="104"/>
      <c r="N1" s="104"/>
      <c r="O1" s="104"/>
      <c r="P1" s="47" t="s">
        <v>788</v>
      </c>
    </row>
    <row r="2" spans="1:17">
      <c r="A2" s="175" t="s">
        <v>219</v>
      </c>
      <c r="B2" s="176" t="s">
        <v>220</v>
      </c>
      <c r="C2" s="177" t="s">
        <v>221</v>
      </c>
      <c r="D2" s="223" t="s">
        <v>143</v>
      </c>
      <c r="E2" s="112" t="s">
        <v>222</v>
      </c>
      <c r="F2" s="178" t="s">
        <v>226</v>
      </c>
      <c r="G2" s="113" t="s">
        <v>222</v>
      </c>
      <c r="H2" s="178" t="s">
        <v>227</v>
      </c>
      <c r="I2" s="112" t="s">
        <v>228</v>
      </c>
      <c r="J2" s="178" t="s">
        <v>229</v>
      </c>
      <c r="K2" s="112" t="s">
        <v>343</v>
      </c>
      <c r="L2" s="178" t="s">
        <v>342</v>
      </c>
      <c r="M2" s="113" t="s">
        <v>340</v>
      </c>
      <c r="N2" s="231" t="s">
        <v>410</v>
      </c>
      <c r="O2" s="179" t="s">
        <v>230</v>
      </c>
      <c r="P2" s="180" t="s">
        <v>231</v>
      </c>
    </row>
    <row r="3" spans="1:17">
      <c r="A3" s="108" t="s">
        <v>142</v>
      </c>
      <c r="B3" s="116"/>
      <c r="C3" s="108"/>
      <c r="D3" s="224"/>
      <c r="E3" s="109" t="s">
        <v>232</v>
      </c>
      <c r="F3" s="110" t="s">
        <v>233</v>
      </c>
      <c r="G3" s="111" t="s">
        <v>234</v>
      </c>
      <c r="H3" s="110"/>
      <c r="I3" s="109"/>
      <c r="J3" s="110" t="s">
        <v>233</v>
      </c>
      <c r="K3" s="109" t="s">
        <v>233</v>
      </c>
      <c r="L3" s="110" t="s">
        <v>233</v>
      </c>
      <c r="M3" s="111" t="s">
        <v>339</v>
      </c>
      <c r="N3" s="230" t="s">
        <v>411</v>
      </c>
      <c r="O3" s="114" t="s">
        <v>341</v>
      </c>
      <c r="P3" s="115" t="s">
        <v>341</v>
      </c>
    </row>
    <row r="4" spans="1:17">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c r="Q4" s="246"/>
    </row>
    <row r="5" spans="1:17" ht="23.25" customHeight="1">
      <c r="A5" s="129">
        <v>630</v>
      </c>
      <c r="B5" s="130">
        <v>43870</v>
      </c>
      <c r="C5" s="208" t="s">
        <v>827</v>
      </c>
      <c r="D5" s="132" t="s">
        <v>388</v>
      </c>
      <c r="E5" s="133">
        <v>5467714</v>
      </c>
      <c r="F5" s="133">
        <v>2279761</v>
      </c>
      <c r="G5" s="134">
        <v>41.694956978364303</v>
      </c>
      <c r="H5" s="133">
        <v>31597</v>
      </c>
      <c r="I5" s="133">
        <v>6769</v>
      </c>
      <c r="J5" s="133">
        <v>2241395</v>
      </c>
      <c r="K5" s="133">
        <v>1414160</v>
      </c>
      <c r="L5" s="133">
        <v>827235</v>
      </c>
      <c r="M5" s="134">
        <v>63.092850657737699</v>
      </c>
      <c r="N5" s="209" t="s">
        <v>113</v>
      </c>
      <c r="O5" s="135" t="s">
        <v>186</v>
      </c>
      <c r="P5" s="135" t="s">
        <v>290</v>
      </c>
    </row>
    <row r="6" spans="1:17" ht="20.399999999999999">
      <c r="A6" s="182">
        <v>631</v>
      </c>
      <c r="B6" s="183">
        <v>44101</v>
      </c>
      <c r="C6" s="184" t="s">
        <v>828</v>
      </c>
      <c r="D6" s="181" t="s">
        <v>257</v>
      </c>
      <c r="E6" s="185">
        <v>5494167</v>
      </c>
      <c r="F6" s="185">
        <f>J6+I6+H6</f>
        <v>3267446</v>
      </c>
      <c r="G6" s="186">
        <f>F6/E6*100</f>
        <v>59.471180981575557</v>
      </c>
      <c r="H6" s="185">
        <v>33953</v>
      </c>
      <c r="I6" s="185">
        <v>11564</v>
      </c>
      <c r="J6" s="185">
        <f>K6+L6</f>
        <v>3221929</v>
      </c>
      <c r="K6" s="185">
        <v>1233809</v>
      </c>
      <c r="L6" s="185">
        <v>1988120</v>
      </c>
      <c r="M6" s="186">
        <f>K6/J6*100</f>
        <v>38.294108901841099</v>
      </c>
      <c r="N6" s="181" t="s">
        <v>114</v>
      </c>
      <c r="O6" s="188" t="s">
        <v>266</v>
      </c>
      <c r="P6" s="188" t="s">
        <v>275</v>
      </c>
    </row>
    <row r="7" spans="1:17" ht="23.25" customHeight="1">
      <c r="A7" s="129">
        <v>632</v>
      </c>
      <c r="B7" s="130">
        <v>44101</v>
      </c>
      <c r="C7" s="208" t="s">
        <v>829</v>
      </c>
      <c r="D7" s="132" t="s">
        <v>388</v>
      </c>
      <c r="E7" s="133">
        <v>5494167</v>
      </c>
      <c r="F7" s="133">
        <f t="shared" ref="F7:F12" si="0">J7+I7+H7</f>
        <v>3259380</v>
      </c>
      <c r="G7" s="134">
        <f t="shared" ref="G7:G12" si="1">F7/E7*100</f>
        <v>59.324370737183642</v>
      </c>
      <c r="H7" s="133">
        <v>62462</v>
      </c>
      <c r="I7" s="133">
        <v>12234</v>
      </c>
      <c r="J7" s="133">
        <f t="shared" ref="J7:J10" si="2">K7+L7</f>
        <v>3184684</v>
      </c>
      <c r="K7" s="133">
        <v>1530811</v>
      </c>
      <c r="L7" s="133">
        <v>1653873</v>
      </c>
      <c r="M7" s="134">
        <f t="shared" ref="M7:M12" si="3">K7/J7*100</f>
        <v>48.067908778390574</v>
      </c>
      <c r="N7" s="136" t="s">
        <v>114</v>
      </c>
      <c r="O7" s="135" t="s">
        <v>242</v>
      </c>
      <c r="P7" s="135" t="s">
        <v>243</v>
      </c>
    </row>
    <row r="8" spans="1:17" ht="30.6">
      <c r="A8" s="182">
        <v>633</v>
      </c>
      <c r="B8" s="183">
        <v>44101</v>
      </c>
      <c r="C8" s="184" t="s">
        <v>830</v>
      </c>
      <c r="D8" s="181" t="s">
        <v>388</v>
      </c>
      <c r="E8" s="185">
        <v>5494167</v>
      </c>
      <c r="F8" s="185">
        <f t="shared" si="0"/>
        <v>3251969</v>
      </c>
      <c r="G8" s="186">
        <f t="shared" si="1"/>
        <v>59.189482227242095</v>
      </c>
      <c r="H8" s="185">
        <v>71849</v>
      </c>
      <c r="I8" s="185">
        <v>12779</v>
      </c>
      <c r="J8" s="185">
        <f t="shared" si="2"/>
        <v>3167341</v>
      </c>
      <c r="K8" s="185">
        <v>1164329</v>
      </c>
      <c r="L8" s="185">
        <v>2003012</v>
      </c>
      <c r="M8" s="186">
        <f t="shared" si="3"/>
        <v>36.760456168123355</v>
      </c>
      <c r="N8" s="181" t="s">
        <v>114</v>
      </c>
      <c r="O8" s="188" t="s">
        <v>273</v>
      </c>
      <c r="P8" s="188" t="s">
        <v>283</v>
      </c>
    </row>
    <row r="9" spans="1:17" ht="40.799999999999997">
      <c r="A9" s="129">
        <v>634</v>
      </c>
      <c r="B9" s="130">
        <v>44101</v>
      </c>
      <c r="C9" s="208" t="s">
        <v>831</v>
      </c>
      <c r="D9" s="132" t="s">
        <v>388</v>
      </c>
      <c r="E9" s="133">
        <v>5494167</v>
      </c>
      <c r="F9" s="133">
        <f t="shared" si="0"/>
        <v>3260273</v>
      </c>
      <c r="G9" s="134">
        <f t="shared" si="1"/>
        <v>59.340624338502998</v>
      </c>
      <c r="H9" s="133">
        <v>44764</v>
      </c>
      <c r="I9" s="133">
        <v>11844</v>
      </c>
      <c r="J9" s="133">
        <f t="shared" si="2"/>
        <v>3203665</v>
      </c>
      <c r="K9" s="133">
        <v>1933114</v>
      </c>
      <c r="L9" s="133">
        <v>1270551</v>
      </c>
      <c r="M9" s="134">
        <f t="shared" si="3"/>
        <v>60.340703537979159</v>
      </c>
      <c r="N9" s="209" t="s">
        <v>113</v>
      </c>
      <c r="O9" s="135" t="s">
        <v>833</v>
      </c>
      <c r="P9" s="135" t="s">
        <v>526</v>
      </c>
    </row>
    <row r="10" spans="1:17" ht="20.399999999999999">
      <c r="A10" s="182">
        <v>635</v>
      </c>
      <c r="B10" s="183">
        <v>44101</v>
      </c>
      <c r="C10" s="184" t="s">
        <v>832</v>
      </c>
      <c r="D10" s="181" t="s">
        <v>388</v>
      </c>
      <c r="E10" s="185">
        <v>5494167</v>
      </c>
      <c r="F10" s="185">
        <f t="shared" si="0"/>
        <v>3263830</v>
      </c>
      <c r="G10" s="186">
        <f t="shared" si="1"/>
        <v>59.40536572696098</v>
      </c>
      <c r="H10" s="185">
        <v>49312</v>
      </c>
      <c r="I10" s="185">
        <v>11788</v>
      </c>
      <c r="J10" s="185">
        <f t="shared" si="2"/>
        <v>3202730</v>
      </c>
      <c r="K10" s="185">
        <v>1605700</v>
      </c>
      <c r="L10" s="185">
        <v>1597030</v>
      </c>
      <c r="M10" s="186">
        <f t="shared" si="3"/>
        <v>50.135353276735785</v>
      </c>
      <c r="N10" s="181" t="s">
        <v>113</v>
      </c>
      <c r="O10" s="188" t="s">
        <v>263</v>
      </c>
      <c r="P10" s="188" t="s">
        <v>250</v>
      </c>
    </row>
    <row r="11" spans="1:17" s="215" customFormat="1" ht="20.399999999999999">
      <c r="A11" s="129">
        <v>636</v>
      </c>
      <c r="B11" s="130">
        <v>44164</v>
      </c>
      <c r="C11" s="210" t="s">
        <v>836</v>
      </c>
      <c r="D11" s="225" t="s">
        <v>257</v>
      </c>
      <c r="E11" s="133">
        <v>5495345</v>
      </c>
      <c r="F11" s="133">
        <f>J11+I11+H11</f>
        <v>2584840</v>
      </c>
      <c r="G11" s="134">
        <f t="shared" si="1"/>
        <v>47.036901231860782</v>
      </c>
      <c r="H11" s="133">
        <v>16187</v>
      </c>
      <c r="I11" s="133">
        <v>7844</v>
      </c>
      <c r="J11" s="133">
        <f>K11+L11</f>
        <v>2560809</v>
      </c>
      <c r="K11" s="133">
        <v>1299129</v>
      </c>
      <c r="L11" s="133">
        <v>1261680</v>
      </c>
      <c r="M11" s="134">
        <f t="shared" si="3"/>
        <v>50.731194712296002</v>
      </c>
      <c r="N11" s="129" t="s">
        <v>835</v>
      </c>
      <c r="O11" s="211">
        <v>8.5</v>
      </c>
      <c r="P11" s="212" t="s">
        <v>45</v>
      </c>
    </row>
    <row r="12" spans="1:17" ht="20.399999999999999">
      <c r="A12" s="182">
        <v>637</v>
      </c>
      <c r="B12" s="183">
        <v>44164</v>
      </c>
      <c r="C12" s="184" t="s">
        <v>837</v>
      </c>
      <c r="D12" s="181" t="s">
        <v>257</v>
      </c>
      <c r="E12" s="185">
        <f>E11</f>
        <v>5495345</v>
      </c>
      <c r="F12" s="185">
        <f t="shared" si="0"/>
        <v>2579954</v>
      </c>
      <c r="G12" s="186">
        <f t="shared" si="1"/>
        <v>46.947989616666469</v>
      </c>
      <c r="H12" s="185">
        <v>29449</v>
      </c>
      <c r="I12" s="185">
        <v>8171</v>
      </c>
      <c r="J12" s="185">
        <f>K12+L12</f>
        <v>2542334</v>
      </c>
      <c r="K12" s="185">
        <v>1081684</v>
      </c>
      <c r="L12" s="185">
        <v>1460650</v>
      </c>
      <c r="M12" s="186">
        <f t="shared" si="3"/>
        <v>42.546888017074075</v>
      </c>
      <c r="N12" s="181" t="s">
        <v>114</v>
      </c>
      <c r="O12" s="188" t="s">
        <v>266</v>
      </c>
      <c r="P12" s="213" t="s">
        <v>275</v>
      </c>
    </row>
    <row r="13" spans="1:17">
      <c r="A13" s="129">
        <v>638</v>
      </c>
      <c r="B13" s="130">
        <v>44262</v>
      </c>
      <c r="C13" s="208" t="s">
        <v>838</v>
      </c>
      <c r="D13" s="132" t="s">
        <v>257</v>
      </c>
      <c r="E13" s="133">
        <v>5498695</v>
      </c>
      <c r="F13" s="133">
        <f>SUM(H13:J13)</f>
        <v>2826070</v>
      </c>
      <c r="G13" s="134">
        <f>100/E13*F13</f>
        <v>51.39528560867624</v>
      </c>
      <c r="H13" s="133">
        <v>29097</v>
      </c>
      <c r="I13" s="133">
        <v>9030</v>
      </c>
      <c r="J13" s="133">
        <f>SUM(K13:L13)</f>
        <v>2787943</v>
      </c>
      <c r="K13" s="133">
        <v>1427626</v>
      </c>
      <c r="L13" s="133">
        <v>1360317</v>
      </c>
      <c r="M13" s="134">
        <f>100/SUM(K13:L13)*K13</f>
        <v>51.207144478922267</v>
      </c>
      <c r="N13" s="209" t="s">
        <v>113</v>
      </c>
      <c r="O13" s="135" t="s">
        <v>255</v>
      </c>
      <c r="P13" s="135" t="s">
        <v>279</v>
      </c>
    </row>
    <row r="14" spans="1:17" ht="20.399999999999999">
      <c r="A14" s="182">
        <v>639</v>
      </c>
      <c r="B14" s="183">
        <v>44262</v>
      </c>
      <c r="C14" s="184" t="s">
        <v>839</v>
      </c>
      <c r="D14" s="181" t="s">
        <v>388</v>
      </c>
      <c r="E14" s="185">
        <v>5498695</v>
      </c>
      <c r="F14" s="185">
        <f>SUM(H14:J14)</f>
        <v>2819053</v>
      </c>
      <c r="G14" s="186">
        <f>100/E14*F14</f>
        <v>51.267673511624118</v>
      </c>
      <c r="H14" s="185">
        <v>47166</v>
      </c>
      <c r="I14" s="185">
        <v>9262</v>
      </c>
      <c r="J14" s="185">
        <f>SUM(K14:L14)</f>
        <v>2762625</v>
      </c>
      <c r="K14" s="185">
        <v>984611</v>
      </c>
      <c r="L14" s="185">
        <v>1778014</v>
      </c>
      <c r="M14" s="186">
        <f>100/SUM(K14:L14)*K14</f>
        <v>35.640414460884124</v>
      </c>
      <c r="N14" s="181" t="s">
        <v>114</v>
      </c>
      <c r="O14" s="213" t="s">
        <v>125</v>
      </c>
      <c r="P14" s="213" t="s">
        <v>203</v>
      </c>
    </row>
    <row r="15" spans="1:17" ht="30.6">
      <c r="A15" s="129">
        <v>640</v>
      </c>
      <c r="B15" s="130">
        <v>44262</v>
      </c>
      <c r="C15" s="208" t="s">
        <v>840</v>
      </c>
      <c r="D15" s="132" t="s">
        <v>388</v>
      </c>
      <c r="E15" s="133">
        <v>5498695</v>
      </c>
      <c r="F15" s="239">
        <f t="shared" ref="F15:F21" si="4">SUM(H15:J15)</f>
        <v>2808933</v>
      </c>
      <c r="G15" s="134">
        <f>100/E15*F15</f>
        <v>51.083629843080949</v>
      </c>
      <c r="H15" s="133">
        <v>71933</v>
      </c>
      <c r="I15" s="133">
        <v>9990</v>
      </c>
      <c r="J15" s="133">
        <f>SUM(K15:L15)</f>
        <v>2727010</v>
      </c>
      <c r="K15" s="133">
        <v>1408380</v>
      </c>
      <c r="L15" s="133">
        <v>1318630</v>
      </c>
      <c r="M15" s="134">
        <f>100/SUM(K15:L15)*K15</f>
        <v>51.645575190410014</v>
      </c>
      <c r="N15" s="209" t="s">
        <v>113</v>
      </c>
      <c r="O15" s="236" t="s">
        <v>160</v>
      </c>
      <c r="P15" s="236" t="s">
        <v>398</v>
      </c>
    </row>
    <row r="16" spans="1:17" ht="40.799999999999997">
      <c r="A16" s="182">
        <v>641</v>
      </c>
      <c r="B16" s="183">
        <v>44360</v>
      </c>
      <c r="C16" s="184" t="s">
        <v>841</v>
      </c>
      <c r="D16" s="181" t="s">
        <v>257</v>
      </c>
      <c r="E16" s="185">
        <v>5507117</v>
      </c>
      <c r="F16" s="185">
        <f t="shared" si="4"/>
        <v>3291896</v>
      </c>
      <c r="G16" s="186">
        <f>100/E16*F16</f>
        <v>59.775305300395836</v>
      </c>
      <c r="H16" s="185">
        <v>31525</v>
      </c>
      <c r="I16" s="185">
        <v>13922</v>
      </c>
      <c r="J16" s="185">
        <v>3246449</v>
      </c>
      <c r="K16" s="185">
        <v>1276117</v>
      </c>
      <c r="L16" s="185">
        <v>1970332</v>
      </c>
      <c r="M16" s="186">
        <f>100/SUM(K16:L16)*K16</f>
        <v>39.308087082224304</v>
      </c>
      <c r="N16" s="181" t="s">
        <v>114</v>
      </c>
      <c r="O16" s="213" t="s">
        <v>269</v>
      </c>
      <c r="P16" s="188" t="s">
        <v>202</v>
      </c>
    </row>
    <row r="17" spans="1:16" s="215" customFormat="1" ht="20.399999999999999">
      <c r="A17" s="129">
        <v>642</v>
      </c>
      <c r="B17" s="130">
        <v>44360</v>
      </c>
      <c r="C17" s="210" t="s">
        <v>842</v>
      </c>
      <c r="D17" s="225" t="s">
        <v>257</v>
      </c>
      <c r="E17" s="133">
        <v>5507117</v>
      </c>
      <c r="F17" s="239">
        <f t="shared" si="4"/>
        <v>3291246</v>
      </c>
      <c r="G17" s="229">
        <f t="shared" ref="G17:G21" si="5">100/E17*F17</f>
        <v>59.763502391541707</v>
      </c>
      <c r="H17" s="133">
        <v>32183</v>
      </c>
      <c r="I17" s="133">
        <v>13876</v>
      </c>
      <c r="J17" s="133">
        <v>3245187</v>
      </c>
      <c r="K17" s="133">
        <v>1280026</v>
      </c>
      <c r="L17" s="133">
        <v>1965161</v>
      </c>
      <c r="M17" s="134">
        <f t="shared" ref="M17:M21" si="6">100/SUM(K17:L17)*K17</f>
        <v>39.443828660721245</v>
      </c>
      <c r="N17" s="136" t="s">
        <v>114</v>
      </c>
      <c r="O17" s="235" t="s">
        <v>269</v>
      </c>
      <c r="P17" s="235" t="s">
        <v>202</v>
      </c>
    </row>
    <row r="18" spans="1:16" ht="30.6">
      <c r="A18" s="182">
        <v>643</v>
      </c>
      <c r="B18" s="183">
        <v>44360</v>
      </c>
      <c r="C18" s="184" t="s">
        <v>843</v>
      </c>
      <c r="D18" s="181" t="s">
        <v>388</v>
      </c>
      <c r="E18" s="185">
        <v>5507117</v>
      </c>
      <c r="F18" s="185">
        <f t="shared" si="4"/>
        <v>3285326</v>
      </c>
      <c r="G18" s="186">
        <f t="shared" si="5"/>
        <v>59.656005129362605</v>
      </c>
      <c r="H18" s="185">
        <v>54094</v>
      </c>
      <c r="I18" s="185">
        <v>14760</v>
      </c>
      <c r="J18" s="185">
        <v>3216472</v>
      </c>
      <c r="K18" s="185">
        <v>1936344</v>
      </c>
      <c r="L18" s="185">
        <v>1280128</v>
      </c>
      <c r="M18" s="186">
        <f t="shared" si="6"/>
        <v>60.20086604204856</v>
      </c>
      <c r="N18" s="181" t="s">
        <v>113</v>
      </c>
      <c r="O18" s="188" t="s">
        <v>263</v>
      </c>
      <c r="P18" s="188" t="s">
        <v>250</v>
      </c>
    </row>
    <row r="19" spans="1:16" s="215" customFormat="1" ht="20.399999999999999">
      <c r="A19" s="129">
        <v>644</v>
      </c>
      <c r="B19" s="130">
        <v>44360</v>
      </c>
      <c r="C19" s="210" t="s">
        <v>844</v>
      </c>
      <c r="D19" s="225" t="s">
        <v>388</v>
      </c>
      <c r="E19" s="133">
        <v>5507117</v>
      </c>
      <c r="F19" s="239">
        <f t="shared" si="4"/>
        <v>3287766</v>
      </c>
      <c r="G19" s="134">
        <f t="shared" si="5"/>
        <v>59.70031143336886</v>
      </c>
      <c r="H19" s="133">
        <v>34416</v>
      </c>
      <c r="I19" s="133">
        <v>14108</v>
      </c>
      <c r="J19" s="133">
        <v>3239242</v>
      </c>
      <c r="K19" s="133">
        <v>1568032</v>
      </c>
      <c r="L19" s="133">
        <v>1671210</v>
      </c>
      <c r="M19" s="134">
        <f t="shared" si="6"/>
        <v>48.4073743178188</v>
      </c>
      <c r="N19" s="136" t="s">
        <v>114</v>
      </c>
      <c r="O19" s="234" t="s">
        <v>251</v>
      </c>
      <c r="P19" s="212" t="s">
        <v>265</v>
      </c>
    </row>
    <row r="20" spans="1:16" ht="20.399999999999999">
      <c r="A20" s="182">
        <v>645</v>
      </c>
      <c r="B20" s="183">
        <v>44360</v>
      </c>
      <c r="C20" s="184" t="s">
        <v>845</v>
      </c>
      <c r="D20" s="181" t="s">
        <v>388</v>
      </c>
      <c r="E20" s="185">
        <v>5507117</v>
      </c>
      <c r="F20" s="185">
        <f t="shared" si="4"/>
        <v>3280353</v>
      </c>
      <c r="G20" s="186">
        <f t="shared" si="5"/>
        <v>59.565703797467897</v>
      </c>
      <c r="H20" s="185">
        <v>63341</v>
      </c>
      <c r="I20" s="185">
        <v>14834</v>
      </c>
      <c r="J20" s="185">
        <v>3202178</v>
      </c>
      <c r="K20" s="185">
        <v>1811795</v>
      </c>
      <c r="L20" s="185">
        <v>1390383</v>
      </c>
      <c r="M20" s="186">
        <f t="shared" si="6"/>
        <v>56.580083930374897</v>
      </c>
      <c r="N20" s="181" t="s">
        <v>113</v>
      </c>
      <c r="O20" s="213" t="s">
        <v>202</v>
      </c>
      <c r="P20" s="213" t="s">
        <v>269</v>
      </c>
    </row>
    <row r="21" spans="1:16" s="215" customFormat="1" ht="20.399999999999999">
      <c r="A21" s="129">
        <v>646</v>
      </c>
      <c r="B21" s="130">
        <v>44465</v>
      </c>
      <c r="C21" s="210" t="s">
        <v>846</v>
      </c>
      <c r="D21" s="225" t="s">
        <v>257</v>
      </c>
      <c r="E21" s="133">
        <v>5519168</v>
      </c>
      <c r="F21" s="239">
        <f t="shared" si="4"/>
        <v>2882879</v>
      </c>
      <c r="G21" s="134">
        <f t="shared" si="5"/>
        <v>52.233941782529541</v>
      </c>
      <c r="H21" s="233">
        <v>58499</v>
      </c>
      <c r="I21" s="233">
        <v>14073</v>
      </c>
      <c r="J21" s="233">
        <v>2810307</v>
      </c>
      <c r="K21" s="233">
        <v>987045</v>
      </c>
      <c r="L21" s="233">
        <v>1823262</v>
      </c>
      <c r="M21" s="238">
        <f t="shared" si="6"/>
        <v>35.122319376495163</v>
      </c>
      <c r="N21" s="136" t="s">
        <v>114</v>
      </c>
      <c r="O21" s="234" t="s">
        <v>125</v>
      </c>
      <c r="P21" s="237" t="s">
        <v>203</v>
      </c>
    </row>
    <row r="22" spans="1:16" ht="20.399999999999999">
      <c r="A22" s="182">
        <v>647</v>
      </c>
      <c r="B22" s="183">
        <v>44465</v>
      </c>
      <c r="C22" s="184" t="s">
        <v>847</v>
      </c>
      <c r="D22" s="181" t="s">
        <v>388</v>
      </c>
      <c r="E22" s="185">
        <v>5519168</v>
      </c>
      <c r="F22" s="185">
        <f>SUM(H22:J22)</f>
        <v>2903228</v>
      </c>
      <c r="G22" s="186">
        <f>100/E22*F22</f>
        <v>52.602638658580425</v>
      </c>
      <c r="H22" s="185">
        <v>36336</v>
      </c>
      <c r="I22" s="185">
        <v>13943</v>
      </c>
      <c r="J22" s="185">
        <v>2852949</v>
      </c>
      <c r="K22" s="185">
        <v>1828642</v>
      </c>
      <c r="L22" s="185">
        <v>1024307</v>
      </c>
      <c r="M22" s="186">
        <f>100/SUM(K22:L22)*K22</f>
        <v>64.096554126975278</v>
      </c>
      <c r="N22" s="181" t="s">
        <v>113</v>
      </c>
      <c r="O22" s="213" t="s">
        <v>203</v>
      </c>
      <c r="P22" s="213" t="s">
        <v>125</v>
      </c>
    </row>
    <row r="23" spans="1:16" s="215" customFormat="1" ht="20.399999999999999">
      <c r="A23" s="129">
        <v>648</v>
      </c>
      <c r="B23" s="130">
        <v>44528</v>
      </c>
      <c r="C23" s="210" t="s">
        <v>848</v>
      </c>
      <c r="D23" s="225" t="s">
        <v>257</v>
      </c>
      <c r="E23" s="133">
        <v>5528244</v>
      </c>
      <c r="F23" s="239">
        <f t="shared" ref="F23" si="7">SUM(H23:J23)</f>
        <v>3610590</v>
      </c>
      <c r="G23" s="134">
        <f t="shared" ref="G23" si="8">100/E23*F23</f>
        <v>65.311697529993253</v>
      </c>
      <c r="H23" s="133">
        <v>50719</v>
      </c>
      <c r="I23" s="133">
        <v>15775</v>
      </c>
      <c r="J23" s="133">
        <f>SUM(K23:L23)</f>
        <v>3544096</v>
      </c>
      <c r="K23" s="133">
        <v>2161272</v>
      </c>
      <c r="L23" s="133">
        <v>1382824</v>
      </c>
      <c r="M23" s="134">
        <f t="shared" ref="M23" si="9">100/SUM(K23:L23)*K23</f>
        <v>60.982321020649557</v>
      </c>
      <c r="N23" s="136" t="s">
        <v>113</v>
      </c>
      <c r="O23" s="234" t="s">
        <v>202</v>
      </c>
      <c r="P23" s="212" t="s">
        <v>851</v>
      </c>
    </row>
    <row r="24" spans="1:16" ht="20.399999999999999">
      <c r="A24" s="182">
        <v>649</v>
      </c>
      <c r="B24" s="183">
        <v>44528</v>
      </c>
      <c r="C24" s="184" t="s">
        <v>849</v>
      </c>
      <c r="D24" s="181" t="s">
        <v>257</v>
      </c>
      <c r="E24" s="185">
        <v>5528244</v>
      </c>
      <c r="F24" s="185">
        <f>SUM(H24:J24)</f>
        <v>3575701</v>
      </c>
      <c r="G24" s="186">
        <f>100/E24*F24</f>
        <v>64.680592969485431</v>
      </c>
      <c r="H24" s="185">
        <v>127411</v>
      </c>
      <c r="I24" s="185">
        <v>18153</v>
      </c>
      <c r="J24" s="185">
        <f>SUM(K24:L24)</f>
        <v>3430137</v>
      </c>
      <c r="K24" s="185">
        <v>1094989</v>
      </c>
      <c r="L24" s="185">
        <v>2335148</v>
      </c>
      <c r="M24" s="186">
        <f>100/SUM(K24:L24)*K24</f>
        <v>31.922602508296315</v>
      </c>
      <c r="N24" s="181" t="s">
        <v>114</v>
      </c>
      <c r="O24" s="213" t="s">
        <v>125</v>
      </c>
      <c r="P24" s="213" t="s">
        <v>203</v>
      </c>
    </row>
    <row r="25" spans="1:16" s="215" customFormat="1" ht="30.6">
      <c r="A25" s="129">
        <v>650</v>
      </c>
      <c r="B25" s="130">
        <v>44528</v>
      </c>
      <c r="C25" s="210" t="s">
        <v>850</v>
      </c>
      <c r="D25" s="225" t="s">
        <v>388</v>
      </c>
      <c r="E25" s="133">
        <v>5528244</v>
      </c>
      <c r="F25" s="239">
        <f t="shared" ref="F25" si="10">SUM(H25:J25)</f>
        <v>3633801</v>
      </c>
      <c r="G25" s="134">
        <f t="shared" ref="G25:G32" si="11">100/E25*F25</f>
        <v>65.731559605545641</v>
      </c>
      <c r="H25" s="133">
        <v>34318</v>
      </c>
      <c r="I25" s="133">
        <v>15805</v>
      </c>
      <c r="J25" s="133">
        <f>SUM(K25:L25)</f>
        <v>3583678</v>
      </c>
      <c r="K25" s="133">
        <v>2222594</v>
      </c>
      <c r="L25" s="133">
        <v>1361084</v>
      </c>
      <c r="M25" s="134">
        <f t="shared" ref="M25:M32" si="12">100/SUM(K25:L25)*K25</f>
        <v>62.019913619471389</v>
      </c>
      <c r="N25" s="136" t="s">
        <v>113</v>
      </c>
      <c r="O25" s="235" t="s">
        <v>268</v>
      </c>
      <c r="P25" s="240" t="s">
        <v>254</v>
      </c>
    </row>
    <row r="26" spans="1:16" ht="30.6">
      <c r="A26" s="182">
        <v>651</v>
      </c>
      <c r="B26" s="183">
        <v>44605</v>
      </c>
      <c r="C26" s="184" t="s">
        <v>852</v>
      </c>
      <c r="D26" s="181" t="s">
        <v>257</v>
      </c>
      <c r="E26" s="185">
        <v>5532520</v>
      </c>
      <c r="F26" s="185">
        <f>SUM(H26:J26)</f>
        <v>2445370</v>
      </c>
      <c r="G26" s="186">
        <f>100/E26*F26</f>
        <v>44.199930592207529</v>
      </c>
      <c r="H26" s="185">
        <v>42339</v>
      </c>
      <c r="I26" s="185">
        <v>8485</v>
      </c>
      <c r="J26" s="185">
        <f t="shared" ref="J26:J32" si="13">SUM(K26:L26)</f>
        <v>2394546</v>
      </c>
      <c r="K26" s="185">
        <v>499485</v>
      </c>
      <c r="L26" s="185">
        <v>1895061</v>
      </c>
      <c r="M26" s="186">
        <f>100/SUM(K26:L26)*K26</f>
        <v>20.859277708592778</v>
      </c>
      <c r="N26" s="181" t="s">
        <v>114</v>
      </c>
      <c r="O26" s="213" t="s">
        <v>125</v>
      </c>
      <c r="P26" s="213" t="s">
        <v>203</v>
      </c>
    </row>
    <row r="27" spans="1:16" s="215" customFormat="1" ht="30.6">
      <c r="A27" s="129">
        <v>652</v>
      </c>
      <c r="B27" s="130">
        <v>44605</v>
      </c>
      <c r="C27" s="210" t="s">
        <v>853</v>
      </c>
      <c r="D27" s="225" t="s">
        <v>257</v>
      </c>
      <c r="E27" s="133">
        <v>5532520</v>
      </c>
      <c r="F27" s="239">
        <f t="shared" ref="F27" si="14">SUM(H27:J27)</f>
        <v>2447652</v>
      </c>
      <c r="G27" s="134">
        <f t="shared" si="11"/>
        <v>44.241177618878915</v>
      </c>
      <c r="H27" s="133">
        <v>19498</v>
      </c>
      <c r="I27" s="133">
        <v>7870</v>
      </c>
      <c r="J27" s="133">
        <f t="shared" si="13"/>
        <v>2420284</v>
      </c>
      <c r="K27" s="133">
        <v>1371177</v>
      </c>
      <c r="L27" s="133">
        <v>1049107</v>
      </c>
      <c r="M27" s="134">
        <f t="shared" si="12"/>
        <v>56.653558012200222</v>
      </c>
      <c r="N27" s="136" t="s">
        <v>113</v>
      </c>
      <c r="O27" s="235" t="s">
        <v>525</v>
      </c>
      <c r="P27" s="240" t="s">
        <v>562</v>
      </c>
    </row>
    <row r="28" spans="1:16" ht="20.399999999999999">
      <c r="A28" s="182">
        <v>653</v>
      </c>
      <c r="B28" s="183">
        <v>44605</v>
      </c>
      <c r="C28" s="184" t="s">
        <v>854</v>
      </c>
      <c r="D28" s="181" t="s">
        <v>388</v>
      </c>
      <c r="E28" s="185">
        <v>5532520</v>
      </c>
      <c r="F28" s="185">
        <f>SUM(H28:J28)</f>
        <v>2435868</v>
      </c>
      <c r="G28" s="186">
        <f>100/E28*F28</f>
        <v>44.028182455734452</v>
      </c>
      <c r="H28" s="185">
        <v>63067</v>
      </c>
      <c r="I28" s="185">
        <v>9385</v>
      </c>
      <c r="J28" s="185">
        <f t="shared" si="13"/>
        <v>2363416</v>
      </c>
      <c r="K28" s="185">
        <v>883251</v>
      </c>
      <c r="L28" s="185">
        <v>1480165</v>
      </c>
      <c r="M28" s="186">
        <f>100/SUM(K28:L28)*K28</f>
        <v>37.37179573972589</v>
      </c>
      <c r="N28" s="181" t="s">
        <v>114</v>
      </c>
      <c r="O28" s="213" t="s">
        <v>289</v>
      </c>
      <c r="P28" s="213" t="s">
        <v>260</v>
      </c>
    </row>
    <row r="29" spans="1:16" s="215" customFormat="1" ht="20.399999999999999">
      <c r="A29" s="129">
        <v>654</v>
      </c>
      <c r="B29" s="130">
        <v>44605</v>
      </c>
      <c r="C29" s="210" t="s">
        <v>855</v>
      </c>
      <c r="D29" s="225" t="s">
        <v>388</v>
      </c>
      <c r="E29" s="133">
        <v>5532520</v>
      </c>
      <c r="F29" s="239">
        <f t="shared" ref="F29:F36" si="15">SUM(H29:J29)</f>
        <v>2442217</v>
      </c>
      <c r="G29" s="134">
        <f t="shared" si="11"/>
        <v>44.142940287608539</v>
      </c>
      <c r="H29" s="133">
        <v>45226</v>
      </c>
      <c r="I29" s="133">
        <v>8545</v>
      </c>
      <c r="J29" s="133">
        <f t="shared" si="13"/>
        <v>2388446</v>
      </c>
      <c r="K29" s="133">
        <v>1084802</v>
      </c>
      <c r="L29" s="133">
        <v>1303644</v>
      </c>
      <c r="M29" s="134">
        <f t="shared" si="12"/>
        <v>45.418736701604303</v>
      </c>
      <c r="N29" s="136" t="s">
        <v>114</v>
      </c>
      <c r="O29" s="235" t="s">
        <v>400</v>
      </c>
      <c r="P29" s="240" t="s">
        <v>274</v>
      </c>
    </row>
    <row r="30" spans="1:16" ht="20.399999999999999">
      <c r="A30" s="182">
        <v>655</v>
      </c>
      <c r="B30" s="183">
        <v>44696</v>
      </c>
      <c r="C30" s="184" t="s">
        <v>857</v>
      </c>
      <c r="D30" s="181" t="s">
        <v>388</v>
      </c>
      <c r="E30" s="185">
        <v>5538252</v>
      </c>
      <c r="F30" s="185">
        <f t="shared" si="15"/>
        <v>2217142</v>
      </c>
      <c r="G30" s="186">
        <f t="shared" si="11"/>
        <v>40.033245146663603</v>
      </c>
      <c r="H30" s="185">
        <v>60591</v>
      </c>
      <c r="I30" s="185">
        <v>8143</v>
      </c>
      <c r="J30" s="185">
        <f t="shared" si="13"/>
        <v>2148408</v>
      </c>
      <c r="K30" s="185">
        <v>1255038</v>
      </c>
      <c r="L30" s="185">
        <v>893370</v>
      </c>
      <c r="M30" s="186">
        <f t="shared" si="12"/>
        <v>58.417116301931472</v>
      </c>
      <c r="N30" s="181" t="s">
        <v>113</v>
      </c>
      <c r="O30" s="213" t="s">
        <v>183</v>
      </c>
      <c r="P30" s="213" t="s">
        <v>267</v>
      </c>
    </row>
    <row r="31" spans="1:16" s="215" customFormat="1" ht="30.6">
      <c r="A31" s="129">
        <v>656</v>
      </c>
      <c r="B31" s="130">
        <v>44696</v>
      </c>
      <c r="C31" s="210" t="s">
        <v>858</v>
      </c>
      <c r="D31" s="225" t="s">
        <v>388</v>
      </c>
      <c r="E31" s="133">
        <v>5538252</v>
      </c>
      <c r="F31" s="239">
        <f t="shared" si="15"/>
        <v>2229714</v>
      </c>
      <c r="G31" s="134">
        <f t="shared" si="11"/>
        <v>40.26024817938945</v>
      </c>
      <c r="H31" s="133">
        <v>30989</v>
      </c>
      <c r="I31" s="133">
        <v>7330</v>
      </c>
      <c r="J31" s="133">
        <f t="shared" si="13"/>
        <v>2191395</v>
      </c>
      <c r="K31" s="133">
        <v>1319276</v>
      </c>
      <c r="L31" s="133">
        <v>872119</v>
      </c>
      <c r="M31" s="134">
        <f t="shared" si="12"/>
        <v>60.202565032775922</v>
      </c>
      <c r="N31" s="136" t="s">
        <v>113</v>
      </c>
      <c r="O31" s="235" t="s">
        <v>186</v>
      </c>
      <c r="P31" s="235" t="s">
        <v>290</v>
      </c>
    </row>
    <row r="32" spans="1:16" ht="30.6">
      <c r="A32" s="182">
        <v>657</v>
      </c>
      <c r="B32" s="183">
        <v>44696</v>
      </c>
      <c r="C32" s="184" t="s">
        <v>859</v>
      </c>
      <c r="D32" s="181" t="s">
        <v>388</v>
      </c>
      <c r="E32" s="185">
        <v>5538252</v>
      </c>
      <c r="F32" s="185">
        <f t="shared" si="15"/>
        <v>2214228</v>
      </c>
      <c r="G32" s="186">
        <f t="shared" si="11"/>
        <v>39.980629267140607</v>
      </c>
      <c r="H32" s="185">
        <v>74947</v>
      </c>
      <c r="I32" s="185">
        <v>8603</v>
      </c>
      <c r="J32" s="185">
        <f t="shared" si="13"/>
        <v>2130678</v>
      </c>
      <c r="K32" s="185">
        <v>1523005</v>
      </c>
      <c r="L32" s="185">
        <v>607673</v>
      </c>
      <c r="M32" s="186">
        <f t="shared" si="12"/>
        <v>71.47982942518766</v>
      </c>
      <c r="N32" s="181" t="s">
        <v>113</v>
      </c>
      <c r="O32" s="213" t="s">
        <v>203</v>
      </c>
      <c r="P32" s="213" t="s">
        <v>125</v>
      </c>
    </row>
    <row r="33" spans="1:16" s="215" customFormat="1" ht="23.25" customHeight="1">
      <c r="A33" s="129">
        <v>658</v>
      </c>
      <c r="B33" s="130">
        <v>44829</v>
      </c>
      <c r="C33" s="210" t="s">
        <v>862</v>
      </c>
      <c r="D33" s="225" t="s">
        <v>257</v>
      </c>
      <c r="E33" s="133">
        <v>5549085</v>
      </c>
      <c r="F33" s="239">
        <f t="shared" si="15"/>
        <v>2900889</v>
      </c>
      <c r="G33" s="134">
        <f t="shared" ref="G33" si="16">100/E33*F33</f>
        <v>52.276888892493091</v>
      </c>
      <c r="H33" s="133">
        <v>27950</v>
      </c>
      <c r="I33" s="133">
        <v>11148</v>
      </c>
      <c r="J33" s="133">
        <v>2861791</v>
      </c>
      <c r="K33" s="133">
        <v>1062703</v>
      </c>
      <c r="L33" s="133">
        <v>1799088</v>
      </c>
      <c r="M33" s="134">
        <f t="shared" ref="M33" si="17">100/SUM(K33:L33)*K33</f>
        <v>37.134193237731196</v>
      </c>
      <c r="N33" s="136" t="s">
        <v>114</v>
      </c>
      <c r="O33" s="240" t="s">
        <v>851</v>
      </c>
      <c r="P33" s="237" t="s">
        <v>202</v>
      </c>
    </row>
    <row r="34" spans="1:16" ht="24" customHeight="1">
      <c r="A34" s="182">
        <v>659</v>
      </c>
      <c r="B34" s="183">
        <v>44829</v>
      </c>
      <c r="C34" s="184" t="s">
        <v>805</v>
      </c>
      <c r="D34" s="181" t="s">
        <v>235</v>
      </c>
      <c r="E34" s="185">
        <v>5549085</v>
      </c>
      <c r="F34" s="185">
        <f t="shared" si="15"/>
        <v>2894562</v>
      </c>
      <c r="G34" s="186">
        <f>100/E34*F34</f>
        <v>52.162870094799416</v>
      </c>
      <c r="H34" s="185">
        <v>30866</v>
      </c>
      <c r="I34" s="185">
        <v>11436</v>
      </c>
      <c r="J34" s="185">
        <v>2852260</v>
      </c>
      <c r="K34" s="185">
        <v>1570813</v>
      </c>
      <c r="L34" s="185">
        <v>1281447</v>
      </c>
      <c r="M34" s="186">
        <f>100/SUM(K34:L34)*K34</f>
        <v>55.072574029015591</v>
      </c>
      <c r="N34" s="181" t="s">
        <v>113</v>
      </c>
      <c r="O34" s="213" t="s">
        <v>271</v>
      </c>
      <c r="P34" s="213" t="s">
        <v>294</v>
      </c>
    </row>
    <row r="35" spans="1:16" s="215" customFormat="1" ht="20.399999999999999">
      <c r="A35" s="129">
        <v>660</v>
      </c>
      <c r="B35" s="130">
        <v>44829</v>
      </c>
      <c r="C35" s="210" t="s">
        <v>861</v>
      </c>
      <c r="D35" s="225" t="s">
        <v>388</v>
      </c>
      <c r="E35" s="133">
        <v>5549085</v>
      </c>
      <c r="F35" s="239">
        <f t="shared" si="15"/>
        <v>2895809</v>
      </c>
      <c r="G35" s="134">
        <f t="shared" ref="G35:G36" si="18">100/E35*F35</f>
        <v>52.185342268139706</v>
      </c>
      <c r="H35" s="133">
        <v>30617</v>
      </c>
      <c r="I35" s="133">
        <v>11205</v>
      </c>
      <c r="J35" s="133">
        <v>2853987</v>
      </c>
      <c r="K35" s="133">
        <v>1442591</v>
      </c>
      <c r="L35" s="133">
        <v>1411396</v>
      </c>
      <c r="M35" s="134">
        <f t="shared" ref="M35:M36" si="19">100/SUM(K35:L35)*K35</f>
        <v>50.546516154418363</v>
      </c>
      <c r="N35" s="136" t="s">
        <v>113</v>
      </c>
      <c r="O35" s="240" t="s">
        <v>402</v>
      </c>
      <c r="P35" s="240" t="s">
        <v>401</v>
      </c>
    </row>
    <row r="36" spans="1:16" ht="31.8" customHeight="1">
      <c r="A36" s="182">
        <v>661</v>
      </c>
      <c r="B36" s="183">
        <v>44829</v>
      </c>
      <c r="C36" s="184" t="s">
        <v>860</v>
      </c>
      <c r="D36" s="181" t="s">
        <v>388</v>
      </c>
      <c r="E36" s="185">
        <v>5549085</v>
      </c>
      <c r="F36" s="185">
        <f t="shared" si="15"/>
        <v>2869258</v>
      </c>
      <c r="G36" s="186">
        <f t="shared" si="18"/>
        <v>51.706866987980902</v>
      </c>
      <c r="H36" s="185">
        <v>112833</v>
      </c>
      <c r="I36" s="185">
        <v>13738</v>
      </c>
      <c r="J36" s="185">
        <v>2742687</v>
      </c>
      <c r="K36" s="185">
        <v>1316230</v>
      </c>
      <c r="L36" s="185">
        <v>1426457</v>
      </c>
      <c r="M36" s="186">
        <f t="shared" si="19"/>
        <v>47.990528995835106</v>
      </c>
      <c r="N36" s="181" t="s">
        <v>114</v>
      </c>
      <c r="O36" s="213" t="s">
        <v>295</v>
      </c>
      <c r="P36" s="213" t="s">
        <v>133</v>
      </c>
    </row>
    <row r="37" spans="1:16" ht="1.5" customHeight="1">
      <c r="A37" s="202"/>
      <c r="B37" s="203"/>
      <c r="C37" s="204"/>
      <c r="D37" s="241"/>
      <c r="E37" s="214"/>
      <c r="F37" s="242"/>
      <c r="G37" s="243"/>
      <c r="H37" s="214"/>
      <c r="I37" s="214"/>
      <c r="J37" s="244"/>
      <c r="K37" s="214"/>
      <c r="L37" s="214"/>
      <c r="M37" s="243"/>
      <c r="N37" s="205"/>
      <c r="O37" s="206"/>
      <c r="P37" s="206"/>
    </row>
    <row r="38" spans="1:16">
      <c r="A38" s="215"/>
      <c r="B38" s="216"/>
      <c r="C38" s="208"/>
      <c r="D38" s="132"/>
      <c r="E38" s="133"/>
      <c r="F38" s="133"/>
      <c r="G38" s="134"/>
      <c r="H38" s="133"/>
      <c r="I38" s="133"/>
      <c r="J38" s="133"/>
      <c r="K38" s="133"/>
      <c r="L38" s="133"/>
      <c r="M38" s="134"/>
      <c r="N38" s="209"/>
      <c r="O38" s="217"/>
      <c r="P38" s="217"/>
    </row>
    <row r="39" spans="1:16">
      <c r="A39" s="221"/>
      <c r="B39" s="153"/>
      <c r="C39" s="108"/>
      <c r="D39" s="226"/>
      <c r="E39" s="110"/>
      <c r="F39" s="110"/>
      <c r="G39" s="110"/>
      <c r="H39" s="110"/>
      <c r="I39" s="110"/>
      <c r="J39" s="110"/>
      <c r="K39" s="110"/>
      <c r="L39" s="110"/>
      <c r="M39" s="110"/>
      <c r="N39" s="108"/>
      <c r="O39" s="108"/>
      <c r="P39" s="108"/>
    </row>
    <row r="40" spans="1:16">
      <c r="A40" s="108" t="s">
        <v>358</v>
      </c>
      <c r="B40" s="153"/>
      <c r="C40" s="108"/>
      <c r="D40" s="226"/>
      <c r="E40" s="110"/>
      <c r="F40" s="110"/>
      <c r="G40" s="156"/>
      <c r="H40" s="110"/>
      <c r="I40" s="110"/>
      <c r="J40" s="110"/>
      <c r="K40" s="110"/>
      <c r="L40" s="110"/>
      <c r="M40" s="156"/>
      <c r="N40" s="108"/>
      <c r="O40" s="108"/>
      <c r="P40" s="108"/>
    </row>
    <row r="41" spans="1:16">
      <c r="A41" s="218" t="s">
        <v>141</v>
      </c>
      <c r="B41" s="161"/>
      <c r="C41" s="161"/>
      <c r="D41" s="227"/>
      <c r="E41" s="159"/>
      <c r="F41" s="159"/>
      <c r="G41" s="159"/>
      <c r="H41" s="159"/>
      <c r="I41" s="159"/>
      <c r="J41" s="159"/>
      <c r="K41" s="159"/>
      <c r="L41" s="159"/>
      <c r="M41" s="159"/>
      <c r="N41" s="159"/>
      <c r="O41" s="108"/>
      <c r="P41" s="108"/>
    </row>
    <row r="42" spans="1:16">
      <c r="A42" s="219" t="s">
        <v>137</v>
      </c>
      <c r="B42" s="161"/>
      <c r="C42" s="161"/>
      <c r="D42" s="227"/>
      <c r="E42" s="159"/>
      <c r="F42" s="159"/>
      <c r="G42" s="159"/>
      <c r="H42" s="159"/>
      <c r="I42" s="159"/>
      <c r="J42" s="159"/>
      <c r="K42" s="159"/>
      <c r="L42" s="159"/>
      <c r="M42" s="159"/>
      <c r="N42" s="159"/>
      <c r="P42" s="161"/>
    </row>
    <row r="43" spans="1:16">
      <c r="A43" s="219" t="s">
        <v>138</v>
      </c>
      <c r="B43" s="161"/>
      <c r="C43" s="161"/>
      <c r="D43" s="227"/>
      <c r="E43" s="159"/>
      <c r="F43" s="159"/>
      <c r="G43" s="159"/>
      <c r="H43" s="159"/>
      <c r="I43" s="159"/>
      <c r="J43" s="159"/>
      <c r="K43" s="159"/>
      <c r="L43" s="159"/>
      <c r="M43" s="159"/>
      <c r="N43" s="159"/>
    </row>
    <row r="44" spans="1:16">
      <c r="A44" s="219" t="s">
        <v>139</v>
      </c>
      <c r="B44" s="161"/>
      <c r="C44" s="161"/>
      <c r="D44" s="161"/>
      <c r="E44" s="159"/>
      <c r="F44" s="159"/>
      <c r="G44" s="162"/>
      <c r="H44" s="159"/>
      <c r="I44" s="159"/>
      <c r="J44" s="163"/>
      <c r="K44" s="161"/>
      <c r="L44" s="159"/>
      <c r="M44" s="164"/>
      <c r="N44" s="161"/>
    </row>
    <row r="45" spans="1:16">
      <c r="A45" s="218" t="s">
        <v>442</v>
      </c>
      <c r="B45" s="161"/>
      <c r="C45" s="161"/>
      <c r="D45" s="161"/>
      <c r="E45" s="159"/>
      <c r="F45" s="159"/>
      <c r="G45" s="162"/>
      <c r="H45" s="159"/>
      <c r="I45" s="159"/>
      <c r="J45" s="159"/>
      <c r="K45" s="165"/>
      <c r="L45" s="163"/>
      <c r="M45" s="164"/>
      <c r="N45" s="161"/>
      <c r="O45" s="161"/>
      <c r="P45" s="161"/>
    </row>
    <row r="46" spans="1:16">
      <c r="A46" s="218" t="s">
        <v>645</v>
      </c>
      <c r="B46" s="161"/>
      <c r="C46" s="161"/>
      <c r="D46" s="161"/>
      <c r="F46" s="166"/>
      <c r="J46" s="159"/>
      <c r="K46" s="161"/>
      <c r="L46" s="161"/>
      <c r="M46" s="164"/>
      <c r="N46" s="161"/>
      <c r="O46" s="161"/>
      <c r="P46" s="161"/>
    </row>
    <row r="47" spans="1:16">
      <c r="A47" s="218" t="s">
        <v>834</v>
      </c>
      <c r="B47" s="161"/>
      <c r="C47" s="161"/>
      <c r="D47" s="161"/>
      <c r="F47" s="166"/>
      <c r="J47" s="159"/>
      <c r="K47" s="161"/>
      <c r="L47" s="161"/>
      <c r="M47" s="164"/>
      <c r="N47" s="161"/>
      <c r="O47" s="161"/>
      <c r="P47" s="161"/>
    </row>
    <row r="48" spans="1:16">
      <c r="A48" s="161"/>
      <c r="B48" s="161"/>
      <c r="C48" s="161"/>
      <c r="D48" s="161"/>
      <c r="E48" s="161"/>
      <c r="F48" s="161"/>
      <c r="G48" s="169"/>
      <c r="H48" s="161"/>
      <c r="I48" s="161"/>
      <c r="J48" s="170"/>
      <c r="K48" s="161"/>
      <c r="L48" s="161"/>
      <c r="M48" s="161"/>
      <c r="N48" s="161"/>
      <c r="O48" s="161"/>
      <c r="P48" s="161"/>
    </row>
    <row r="49" spans="1:1">
      <c r="A49" s="198" t="s">
        <v>863</v>
      </c>
    </row>
    <row r="50" spans="1:1" ht="14.4">
      <c r="A50" s="199"/>
    </row>
    <row r="51" spans="1:1">
      <c r="A51" s="198" t="s">
        <v>825</v>
      </c>
    </row>
    <row r="52" spans="1:1">
      <c r="A52" s="232" t="s">
        <v>864</v>
      </c>
    </row>
    <row r="53" spans="1:1" ht="13.8">
      <c r="A53" s="220"/>
    </row>
    <row r="54" spans="1:1">
      <c r="A54" s="198"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9"/>
  <sheetViews>
    <sheetView showGridLines="0" zoomScaleNormal="100" workbookViewId="0">
      <pane ySplit="3" topLeftCell="A4" activePane="bottomLeft" state="frozen"/>
      <selection activeCell="E79" sqref="E79"/>
      <selection pane="bottomLeft" activeCell="D20" sqref="D20"/>
    </sheetView>
  </sheetViews>
  <sheetFormatPr baseColWidth="10" defaultColWidth="11.375" defaultRowHeight="11.4"/>
  <cols>
    <col min="1" max="1" width="8.25" style="107" customWidth="1"/>
    <col min="2" max="2" width="9.75" style="107" customWidth="1"/>
    <col min="3" max="3" width="40.625" style="107" customWidth="1"/>
    <col min="4" max="4" width="8.125" style="107" customWidth="1"/>
    <col min="5" max="5" width="10" style="107" customWidth="1"/>
    <col min="6" max="6" width="9.875" style="107" customWidth="1"/>
    <col min="7" max="7" width="10" style="107" customWidth="1"/>
    <col min="8" max="8" width="7.25" style="107" customWidth="1"/>
    <col min="9" max="9" width="6.625" style="107" customWidth="1"/>
    <col min="10" max="10" width="8.125" style="107" customWidth="1"/>
    <col min="11" max="11" width="7.75" style="107" customWidth="1"/>
    <col min="12" max="12" width="10.875" style="107" customWidth="1"/>
    <col min="13" max="13" width="6.75" style="107" customWidth="1"/>
    <col min="14" max="14" width="12.625" style="107" customWidth="1"/>
    <col min="15" max="16" width="8.25" style="107" customWidth="1"/>
    <col min="17" max="16384" width="11.37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v>23</v>
      </c>
      <c r="P4" s="187" t="s">
        <v>125</v>
      </c>
    </row>
    <row r="5" spans="1:16" ht="20.399999999999999">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30.6">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0.6">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0.399999999999999">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0.799999999999997">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0.399999999999999">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0.399999999999999">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0.799999999999997">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0.399999999999999">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0.399999999999999">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0.399999999999999">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0.399999999999999">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0.399999999999999">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0.399999999999999">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0.399999999999999">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0.399999999999999">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0.799999999999997">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51">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0.799999999999997">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0.399999999999999">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0.399999999999999">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0.399999999999999">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0.399999999999999">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0.399999999999999">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0.399999999999999">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0.399999999999999">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0.399999999999999">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0.6">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0.399999999999999">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0.399999999999999">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0.399999999999999">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ht="20.399999999999999">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0.399999999999999">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0.399999999999999">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0.399999999999999">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0.399999999999999">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0.399999999999999">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0.399999999999999">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0.399999999999999">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0.399999999999999">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0.6">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0.399999999999999">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ht="20.399999999999999">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0.399999999999999">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30.6">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0.799999999999997">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30.6">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0.399999999999999">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0.399999999999999">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61.2">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 customHeight="1">
      <c r="A96" s="114" t="s">
        <v>782</v>
      </c>
      <c r="B96" s="167"/>
      <c r="C96" s="167"/>
      <c r="D96" s="167"/>
      <c r="E96" s="167"/>
      <c r="F96" s="167"/>
      <c r="G96" s="167"/>
      <c r="H96" s="167"/>
      <c r="I96" s="167"/>
      <c r="J96" s="167"/>
      <c r="K96" s="167"/>
      <c r="L96" s="167"/>
      <c r="M96" s="167"/>
      <c r="N96" s="167"/>
      <c r="O96" s="167"/>
      <c r="P96" s="167"/>
    </row>
    <row r="97" spans="1:16" s="108" customFormat="1" ht="12.6" customHeight="1">
      <c r="A97" s="168" t="s">
        <v>777</v>
      </c>
      <c r="B97" s="167"/>
      <c r="C97" s="167"/>
      <c r="D97" s="167"/>
      <c r="E97" s="167"/>
      <c r="F97" s="167"/>
      <c r="G97" s="167"/>
      <c r="H97" s="167"/>
      <c r="I97" s="167"/>
      <c r="J97" s="167"/>
      <c r="K97" s="167"/>
      <c r="L97" s="167"/>
      <c r="M97" s="167"/>
      <c r="N97" s="167"/>
      <c r="O97" s="167"/>
      <c r="P97" s="167"/>
    </row>
    <row r="98" spans="1:16" s="108" customFormat="1" ht="12.6" customHeight="1">
      <c r="A98" s="168" t="s">
        <v>778</v>
      </c>
      <c r="B98" s="167"/>
      <c r="C98" s="167"/>
      <c r="D98" s="167"/>
      <c r="E98" s="167"/>
      <c r="F98" s="167"/>
      <c r="G98" s="167"/>
      <c r="H98" s="167"/>
      <c r="I98" s="167"/>
      <c r="J98" s="167"/>
      <c r="K98" s="167"/>
      <c r="L98" s="167"/>
      <c r="M98" s="167"/>
      <c r="N98" s="167"/>
      <c r="O98" s="167"/>
      <c r="P98" s="167"/>
    </row>
    <row r="99" spans="1:16" s="108" customFormat="1" ht="12.6" customHeight="1">
      <c r="A99" s="168" t="s">
        <v>779</v>
      </c>
      <c r="B99" s="167"/>
      <c r="C99" s="167"/>
      <c r="D99" s="167"/>
      <c r="E99" s="167"/>
      <c r="F99" s="167"/>
      <c r="G99" s="167"/>
      <c r="H99" s="167"/>
      <c r="I99" s="167"/>
      <c r="J99" s="167"/>
      <c r="K99" s="167"/>
      <c r="L99" s="167"/>
      <c r="M99" s="167"/>
      <c r="N99" s="167"/>
      <c r="O99" s="167"/>
      <c r="P99" s="167"/>
    </row>
    <row r="100" spans="1:16" s="108" customFormat="1" ht="12.6"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4.4">
      <c r="A105" s="199"/>
    </row>
    <row r="106" spans="1:16">
      <c r="A106" s="198" t="s">
        <v>825</v>
      </c>
    </row>
    <row r="107" spans="1:16">
      <c r="A107" s="198" t="s">
        <v>822</v>
      </c>
    </row>
    <row r="108" spans="1:16" ht="13.8">
      <c r="A108" s="200"/>
    </row>
    <row r="109" spans="1:16">
      <c r="A109" s="201" t="s">
        <v>823</v>
      </c>
    </row>
  </sheetData>
  <autoFilter ref="A4:P82" xr:uid="{00000000-0009-0000-0000-000001000000}"/>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8"/>
  <sheetViews>
    <sheetView zoomScaleNormal="100" workbookViewId="0">
      <pane ySplit="6" topLeftCell="A106" activePane="bottomLeft" state="frozen"/>
      <selection activeCell="E79" sqref="E79"/>
      <selection pane="bottomLeft" activeCell="D15" sqref="D15"/>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40.799999999999997">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0.6">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40.799999999999997">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40.799999999999997">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51">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0.399999999999999">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0.399999999999999">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0.399999999999999">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0.399999999999999">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0.6">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0.399999999999999">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0.6">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0.6">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0.399999999999999">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0.399999999999999">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0.6">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0.399999999999999">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0.6">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0.399999999999999">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0.399999999999999">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0.399999999999999">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0.6">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0.399999999999999">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0.399999999999999">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0.6">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0.399999999999999">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0.399999999999999">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0.399999999999999">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0.399999999999999">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0.399999999999999">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0.399999999999999">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0.6">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0.6">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0.399999999999999">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0.399999999999999">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0.6">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0.399999999999999">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0.6">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40.799999999999997">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40.799999999999997">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0.6">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0.6">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0.6">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0.399999999999999">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0.399999999999999">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40.799999999999997">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0.6">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40.799999999999997">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0.399999999999999">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0.399999999999999">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0.399999999999999">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0.399999999999999">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0.399999999999999">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0.399999999999999">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0.399999999999999">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0.399999999999999">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0.6">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0.399999999999999">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0.399999999999999">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0.399999999999999">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0.399999999999999">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0.6">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0.399999999999999">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0.399999999999999">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61.2">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0.6">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51">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0.6">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0.399999999999999">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0.399999999999999">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0.399999999999999">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 customHeight="1">
      <c r="A100" s="9" t="s">
        <v>358</v>
      </c>
      <c r="B100" s="8"/>
      <c r="C100" s="9"/>
      <c r="D100" s="9"/>
      <c r="E100" s="14"/>
      <c r="F100" s="14"/>
      <c r="G100" s="15"/>
      <c r="H100" s="14"/>
      <c r="I100" s="14"/>
      <c r="J100" s="14"/>
      <c r="K100" s="14"/>
      <c r="L100" s="14"/>
      <c r="M100" s="15"/>
      <c r="N100" s="75"/>
      <c r="O100" s="9"/>
      <c r="P100" s="9"/>
    </row>
    <row r="101" spans="1:17" ht="12.6" customHeight="1">
      <c r="A101" s="16" t="s">
        <v>141</v>
      </c>
      <c r="B101" s="17"/>
      <c r="C101" s="17"/>
      <c r="D101" s="17"/>
      <c r="E101" s="14"/>
      <c r="F101" s="14"/>
      <c r="G101" s="15"/>
      <c r="H101" s="14"/>
      <c r="I101" s="14"/>
      <c r="J101" s="14"/>
      <c r="K101" s="14"/>
      <c r="L101" s="14"/>
      <c r="M101" s="15"/>
      <c r="N101" s="75"/>
      <c r="O101" s="9"/>
      <c r="P101" s="9"/>
    </row>
    <row r="102" spans="1:17" ht="12.6" customHeight="1">
      <c r="A102" s="52" t="s">
        <v>137</v>
      </c>
      <c r="B102" s="17"/>
      <c r="C102" s="17"/>
      <c r="D102" s="17"/>
      <c r="E102" s="17"/>
      <c r="F102" s="17"/>
      <c r="G102" s="17"/>
      <c r="H102" s="17"/>
      <c r="I102" s="17"/>
      <c r="J102" s="18"/>
      <c r="K102" s="17"/>
      <c r="L102" s="17"/>
      <c r="M102" s="17"/>
      <c r="N102" s="63"/>
      <c r="O102" s="17"/>
      <c r="P102" s="17"/>
    </row>
    <row r="103" spans="1:17" ht="12.6" customHeight="1">
      <c r="A103" s="52" t="s">
        <v>138</v>
      </c>
      <c r="B103" s="17"/>
      <c r="C103" s="17"/>
      <c r="D103" s="17"/>
      <c r="E103" s="17"/>
      <c r="F103" s="17"/>
      <c r="G103" s="17"/>
      <c r="H103" s="17"/>
      <c r="I103" s="17"/>
      <c r="J103" s="18"/>
      <c r="K103" s="17"/>
      <c r="L103" s="17"/>
      <c r="M103" s="17"/>
      <c r="N103" s="63"/>
      <c r="O103" s="17"/>
      <c r="P103" s="17"/>
    </row>
    <row r="104" spans="1:17" ht="12.6" customHeight="1">
      <c r="A104" s="52" t="s">
        <v>139</v>
      </c>
      <c r="B104" s="17"/>
      <c r="C104" s="17"/>
      <c r="D104" s="17"/>
      <c r="E104" s="17"/>
      <c r="F104" s="17"/>
      <c r="G104" s="17"/>
      <c r="H104" s="17"/>
      <c r="I104" s="17"/>
      <c r="J104" s="18"/>
      <c r="K104" s="17"/>
      <c r="L104" s="17"/>
      <c r="M104" s="17"/>
      <c r="N104" s="63"/>
      <c r="O104" s="17"/>
      <c r="P104" s="17"/>
    </row>
    <row r="105" spans="1:17" ht="12.6" customHeight="1">
      <c r="A105" s="16" t="s">
        <v>345</v>
      </c>
      <c r="B105" s="17"/>
      <c r="C105" s="17"/>
      <c r="D105" s="17"/>
      <c r="E105" s="17"/>
      <c r="F105" s="17"/>
      <c r="G105" s="17"/>
      <c r="H105" s="17"/>
      <c r="I105" s="17"/>
      <c r="J105" s="18"/>
      <c r="K105" s="17"/>
      <c r="L105" s="17"/>
      <c r="M105" s="17"/>
      <c r="N105" s="63"/>
      <c r="O105" s="17"/>
      <c r="P105" s="17"/>
    </row>
    <row r="106" spans="1:17" ht="12.6" customHeight="1">
      <c r="A106" s="93" t="s">
        <v>645</v>
      </c>
      <c r="B106" s="17"/>
      <c r="C106" s="17"/>
      <c r="D106" s="17"/>
      <c r="E106" s="17"/>
      <c r="F106" s="17"/>
      <c r="G106" s="17"/>
      <c r="H106" s="17"/>
      <c r="I106" s="17"/>
      <c r="J106" s="18"/>
      <c r="K106" s="17"/>
      <c r="L106" s="17"/>
      <c r="M106" s="17"/>
      <c r="N106" s="63"/>
      <c r="O106" s="17"/>
      <c r="P106" s="17"/>
    </row>
    <row r="107" spans="1:17" ht="12.6" customHeight="1">
      <c r="A107" s="93"/>
      <c r="B107" s="17"/>
      <c r="C107" s="17"/>
      <c r="D107" s="17"/>
      <c r="E107" s="17"/>
      <c r="F107" s="17"/>
      <c r="G107" s="17"/>
      <c r="H107" s="17"/>
      <c r="I107" s="17"/>
      <c r="J107" s="18"/>
      <c r="K107" s="17"/>
      <c r="L107" s="17"/>
      <c r="M107" s="17"/>
      <c r="N107" s="63"/>
      <c r="O107" s="17"/>
      <c r="P107" s="17"/>
    </row>
    <row r="108" spans="1:17" ht="12.6" customHeight="1">
      <c r="A108" s="92" t="s">
        <v>769</v>
      </c>
      <c r="B108" s="17"/>
      <c r="C108" s="17"/>
      <c r="D108" s="17"/>
      <c r="E108" s="17"/>
      <c r="F108" s="17"/>
      <c r="G108" s="17"/>
      <c r="H108" s="17"/>
      <c r="I108" s="17"/>
      <c r="J108" s="18"/>
      <c r="K108" s="17"/>
      <c r="L108" s="17"/>
      <c r="M108" s="17"/>
      <c r="N108" s="63"/>
      <c r="O108" s="17"/>
      <c r="P108" s="17"/>
    </row>
    <row r="109" spans="1:17" ht="12.6" customHeight="1">
      <c r="A109" s="45" t="s">
        <v>344</v>
      </c>
      <c r="B109" s="45"/>
      <c r="C109" s="45"/>
      <c r="D109" s="45"/>
      <c r="E109" s="45"/>
      <c r="F109" s="31"/>
      <c r="G109" s="53"/>
      <c r="H109" s="54"/>
      <c r="I109" s="54"/>
      <c r="J109" s="54"/>
      <c r="K109" s="54"/>
      <c r="L109" s="54"/>
      <c r="M109" s="54"/>
      <c r="N109" s="78"/>
      <c r="O109" s="54"/>
      <c r="P109" s="54"/>
    </row>
    <row r="110" spans="1:17" ht="12.6" customHeight="1">
      <c r="A110" s="95" t="s">
        <v>338</v>
      </c>
      <c r="B110" s="45"/>
      <c r="C110" s="45"/>
      <c r="D110" s="45"/>
      <c r="E110" s="45"/>
      <c r="F110" s="45"/>
      <c r="G110" s="53"/>
      <c r="H110" s="54"/>
      <c r="I110" s="54"/>
      <c r="J110" s="54"/>
      <c r="K110" s="54"/>
      <c r="L110" s="54"/>
      <c r="M110" s="54"/>
      <c r="N110" s="78"/>
      <c r="O110" s="54"/>
      <c r="P110" s="54"/>
    </row>
    <row r="111" spans="1:17" ht="12.6" customHeight="1">
      <c r="A111" s="95" t="s">
        <v>615</v>
      </c>
      <c r="B111" s="45"/>
      <c r="C111" s="45"/>
      <c r="D111" s="45"/>
      <c r="E111" s="45"/>
      <c r="F111" s="45"/>
      <c r="G111" s="53"/>
      <c r="H111" s="54"/>
      <c r="I111" s="54"/>
      <c r="J111" s="54"/>
      <c r="K111" s="54"/>
      <c r="L111" s="54"/>
      <c r="M111" s="54"/>
      <c r="N111" s="78"/>
      <c r="O111" s="54"/>
      <c r="P111" s="54"/>
    </row>
    <row r="112" spans="1:17" ht="12.6" customHeight="1">
      <c r="A112" s="95" t="s">
        <v>644</v>
      </c>
      <c r="B112" s="45"/>
      <c r="C112" s="45"/>
      <c r="D112" s="45"/>
      <c r="E112" s="45"/>
      <c r="F112" s="45"/>
      <c r="G112" s="53"/>
      <c r="H112" s="54"/>
      <c r="I112" s="54"/>
      <c r="J112" s="54"/>
      <c r="K112" s="54"/>
      <c r="L112" s="54"/>
      <c r="M112" s="54"/>
      <c r="N112" s="78"/>
      <c r="O112" s="54"/>
      <c r="P112" s="54"/>
    </row>
    <row r="113" spans="1:16" ht="12.6" customHeight="1">
      <c r="A113" s="95" t="s">
        <v>396</v>
      </c>
      <c r="B113" s="45"/>
      <c r="C113" s="45"/>
      <c r="D113" s="45"/>
      <c r="E113" s="45"/>
      <c r="F113" s="31"/>
      <c r="G113" s="53"/>
      <c r="H113" s="54"/>
      <c r="I113" s="54"/>
      <c r="J113" s="54"/>
      <c r="K113" s="54"/>
      <c r="L113" s="54"/>
      <c r="M113" s="54"/>
      <c r="N113" s="78"/>
      <c r="O113" s="54"/>
      <c r="P113" s="54"/>
    </row>
    <row r="114" spans="1:16" ht="12.6" customHeight="1"/>
    <row r="115" spans="1:16" ht="12.6" customHeight="1"/>
    <row r="116" spans="1:16" ht="12.6" customHeight="1"/>
    <row r="117" spans="1:16" ht="12.6" customHeight="1"/>
    <row r="118" spans="1:16" ht="12.6" customHeight="1"/>
  </sheetData>
  <autoFilter ref="A8:P98" xr:uid="{00000000-0009-0000-0000-000002000000}"/>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27"/>
  <sheetViews>
    <sheetView zoomScaleNormal="100" workbookViewId="0">
      <pane ySplit="6" topLeftCell="A106"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0.399999999999999">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0.399999999999999">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0.399999999999999">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0.399999999999999">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0.399999999999999">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0.399999999999999">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0.399999999999999">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0.399999999999999">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0.399999999999999">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0.399999999999999">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20.399999999999999">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0.6">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0.399999999999999">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0.399999999999999">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0.399999999999999">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40.799999999999997">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0.399999999999999">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0.6">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0.6">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40.799999999999997">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30.6">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40.799999999999997">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0.399999999999999">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0.399999999999999">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0.399999999999999">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0.399999999999999">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0.399999999999999">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0.399999999999999">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0.6">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0.399999999999999">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0.6">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0.399999999999999">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0.399999999999999">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0.399999999999999">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0.399999999999999">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0.399999999999999">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0.399999999999999">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0.399999999999999">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0.399999999999999">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0.6">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0.399999999999999">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0.6">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0.6">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0.399999999999999">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0.6">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0.399999999999999">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0.399999999999999">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0.399999999999999">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0.399999999999999">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0.6">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0.399999999999999">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0.399999999999999">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0.6">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0.399999999999999">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40.799999999999997">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0.6">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0.399999999999999">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0.6">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0.399999999999999">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0.399999999999999">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0.399999999999999">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0.399999999999999">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0.399999999999999">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0.399999999999999">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0.399999999999999">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0.399999999999999">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0.6">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0.399999999999999">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0.399999999999999">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0.399999999999999">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0.399999999999999">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0.6">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0.399999999999999">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0.399999999999999">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0.399999999999999">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0.6">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0.6">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0.399999999999999">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0.399999999999999">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0.399999999999999">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0.399999999999999">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 customHeight="1">
      <c r="A109" s="9" t="s">
        <v>140</v>
      </c>
      <c r="B109" s="8"/>
      <c r="C109" s="9"/>
      <c r="D109" s="9"/>
      <c r="E109" s="14"/>
      <c r="F109" s="14"/>
      <c r="G109" s="15"/>
      <c r="H109" s="14"/>
      <c r="I109" s="14"/>
      <c r="J109" s="14"/>
      <c r="K109" s="14"/>
      <c r="L109" s="14"/>
      <c r="M109" s="15"/>
      <c r="N109" s="75"/>
      <c r="O109" s="9"/>
      <c r="P109" s="9"/>
    </row>
    <row r="110" spans="1:16" ht="12.6" customHeight="1">
      <c r="A110" s="16" t="s">
        <v>141</v>
      </c>
      <c r="B110" s="17"/>
      <c r="C110" s="17"/>
      <c r="D110" s="17"/>
      <c r="E110" s="14"/>
      <c r="F110" s="14"/>
      <c r="G110" s="15"/>
      <c r="H110" s="14"/>
      <c r="I110" s="14"/>
      <c r="J110" s="14"/>
      <c r="K110" s="14"/>
      <c r="L110" s="14"/>
      <c r="M110" s="15"/>
      <c r="N110" s="75"/>
      <c r="O110" s="9"/>
      <c r="P110" s="9"/>
    </row>
    <row r="111" spans="1:16" ht="12.6" customHeight="1">
      <c r="A111" s="52" t="s">
        <v>137</v>
      </c>
      <c r="B111" s="17"/>
      <c r="C111" s="17"/>
      <c r="D111" s="17"/>
      <c r="E111" s="17"/>
      <c r="F111" s="17"/>
      <c r="G111" s="17"/>
      <c r="H111" s="17"/>
      <c r="I111" s="17"/>
      <c r="J111" s="18"/>
      <c r="K111" s="17"/>
      <c r="L111" s="17"/>
      <c r="M111" s="17"/>
      <c r="N111" s="63"/>
      <c r="O111" s="17"/>
      <c r="P111" s="17"/>
    </row>
    <row r="112" spans="1:16" ht="12.6" customHeight="1">
      <c r="A112" s="52" t="s">
        <v>138</v>
      </c>
      <c r="B112" s="17"/>
      <c r="C112" s="17"/>
      <c r="D112" s="17"/>
      <c r="E112" s="17"/>
      <c r="F112" s="17"/>
      <c r="G112" s="17"/>
      <c r="H112" s="17"/>
      <c r="I112" s="17"/>
      <c r="J112" s="18"/>
      <c r="K112" s="17"/>
      <c r="L112" s="17"/>
      <c r="M112" s="17"/>
      <c r="N112" s="63"/>
      <c r="O112" s="17"/>
      <c r="P112" s="17"/>
    </row>
    <row r="113" spans="1:16" ht="12.6" customHeight="1">
      <c r="A113" s="52" t="s">
        <v>139</v>
      </c>
      <c r="B113" s="17"/>
      <c r="C113" s="17"/>
      <c r="D113" s="17"/>
      <c r="E113" s="17"/>
      <c r="F113" s="17"/>
      <c r="G113" s="17"/>
      <c r="H113" s="17"/>
      <c r="I113" s="17"/>
      <c r="J113" s="18"/>
      <c r="K113" s="17"/>
      <c r="L113" s="17"/>
      <c r="M113" s="17"/>
      <c r="N113" s="63"/>
      <c r="O113" s="17"/>
      <c r="P113" s="17"/>
    </row>
    <row r="114" spans="1:16" ht="12.6" customHeight="1">
      <c r="A114" s="16" t="s">
        <v>345</v>
      </c>
      <c r="B114" s="17"/>
      <c r="C114" s="17"/>
      <c r="D114" s="17"/>
      <c r="E114" s="17"/>
      <c r="F114" s="17"/>
      <c r="G114" s="17"/>
      <c r="H114" s="17"/>
      <c r="I114" s="17"/>
      <c r="J114" s="18"/>
      <c r="K114" s="17"/>
      <c r="L114" s="17"/>
      <c r="M114" s="17"/>
      <c r="N114" s="63"/>
      <c r="O114" s="17"/>
      <c r="P114" s="17"/>
    </row>
    <row r="115" spans="1:16" ht="12.6" customHeight="1">
      <c r="A115" s="93" t="s">
        <v>645</v>
      </c>
      <c r="B115" s="17"/>
      <c r="C115" s="17"/>
      <c r="D115" s="17"/>
      <c r="E115" s="17"/>
      <c r="F115" s="17"/>
      <c r="G115" s="17"/>
      <c r="H115" s="17"/>
      <c r="I115" s="17"/>
      <c r="J115" s="18"/>
      <c r="K115" s="17"/>
      <c r="L115" s="17"/>
      <c r="M115" s="17"/>
      <c r="N115" s="63"/>
      <c r="O115" s="17"/>
      <c r="P115" s="17"/>
    </row>
    <row r="116" spans="1:16" ht="12.6" customHeight="1">
      <c r="A116" s="17"/>
      <c r="B116" s="17"/>
      <c r="C116" s="17"/>
      <c r="D116" s="17"/>
      <c r="E116" s="17"/>
      <c r="F116" s="17"/>
      <c r="G116" s="17"/>
      <c r="H116" s="17"/>
      <c r="I116" s="17"/>
      <c r="J116" s="18"/>
      <c r="K116" s="17"/>
      <c r="L116" s="17"/>
      <c r="M116" s="17"/>
      <c r="N116" s="63"/>
      <c r="O116" s="17"/>
      <c r="P116" s="17"/>
    </row>
    <row r="117" spans="1:16" ht="12.6" customHeight="1">
      <c r="A117" s="45" t="s">
        <v>344</v>
      </c>
      <c r="B117" s="45"/>
      <c r="C117" s="45"/>
      <c r="D117" s="45"/>
      <c r="E117" s="45"/>
      <c r="F117" s="31"/>
      <c r="G117" s="53"/>
      <c r="H117" s="54"/>
      <c r="I117" s="54"/>
      <c r="J117" s="54"/>
      <c r="K117" s="54"/>
      <c r="L117" s="54"/>
      <c r="M117" s="54"/>
      <c r="N117" s="78"/>
      <c r="O117" s="54"/>
      <c r="P117" s="54"/>
    </row>
    <row r="118" spans="1:16" ht="12.6" customHeight="1">
      <c r="A118" s="95" t="s">
        <v>338</v>
      </c>
      <c r="B118" s="45"/>
      <c r="C118" s="45"/>
      <c r="D118" s="45"/>
      <c r="E118" s="45"/>
      <c r="F118" s="45"/>
      <c r="G118" s="53"/>
      <c r="H118" s="54"/>
      <c r="I118" s="54"/>
      <c r="J118" s="54"/>
      <c r="K118" s="54"/>
      <c r="L118" s="54"/>
      <c r="M118" s="54"/>
      <c r="N118" s="78"/>
      <c r="O118" s="54"/>
      <c r="P118" s="54"/>
    </row>
    <row r="119" spans="1:16" ht="12.6" customHeight="1">
      <c r="A119" s="95" t="s">
        <v>615</v>
      </c>
      <c r="B119" s="45"/>
      <c r="C119" s="45"/>
      <c r="D119" s="45"/>
      <c r="E119" s="45"/>
      <c r="F119" s="45"/>
      <c r="G119" s="53"/>
      <c r="H119" s="54"/>
      <c r="I119" s="54"/>
      <c r="J119" s="54"/>
      <c r="K119" s="54"/>
      <c r="L119" s="54"/>
      <c r="M119" s="54"/>
      <c r="N119" s="78"/>
      <c r="O119" s="54"/>
      <c r="P119" s="54"/>
    </row>
    <row r="120" spans="1:16" ht="12.6" customHeight="1">
      <c r="A120" s="95" t="s">
        <v>644</v>
      </c>
      <c r="B120" s="57"/>
      <c r="C120" s="57"/>
      <c r="D120" s="45"/>
      <c r="E120" s="45"/>
      <c r="F120" s="45"/>
      <c r="G120" s="53"/>
      <c r="H120" s="54"/>
      <c r="I120" s="54"/>
      <c r="J120" s="54"/>
      <c r="K120" s="54"/>
      <c r="L120" s="54"/>
      <c r="M120" s="54"/>
      <c r="N120" s="78"/>
      <c r="O120" s="54"/>
      <c r="P120" s="54"/>
    </row>
    <row r="121" spans="1:16" ht="12.6" customHeight="1">
      <c r="A121" s="95" t="s">
        <v>396</v>
      </c>
      <c r="B121" s="45"/>
      <c r="C121" s="45"/>
      <c r="D121" s="45"/>
      <c r="E121" s="45"/>
      <c r="F121" s="31"/>
      <c r="G121" s="53"/>
      <c r="H121" s="54"/>
      <c r="I121" s="54"/>
      <c r="J121" s="54"/>
      <c r="K121" s="54"/>
      <c r="L121" s="54"/>
      <c r="M121" s="54"/>
      <c r="N121" s="78"/>
      <c r="O121" s="54"/>
      <c r="P121" s="54"/>
    </row>
    <row r="122" spans="1:16" ht="12.6" customHeight="1"/>
    <row r="123" spans="1:16" ht="12.6" customHeight="1"/>
    <row r="124" spans="1:16" ht="12.6" customHeight="1"/>
    <row r="125" spans="1:16" ht="12.6" customHeight="1"/>
    <row r="126" spans="1:16" ht="12.6" customHeight="1"/>
    <row r="127" spans="1:16" ht="12.6" customHeight="1"/>
  </sheetData>
  <autoFilter ref="A8:P107" xr:uid="{00000000-0009-0000-0000-000003000000}"/>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9"/>
  <sheetViews>
    <sheetView zoomScaleNormal="100" workbookViewId="0">
      <pane ySplit="6" topLeftCell="A7"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0.399999999999999">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0.399999999999999">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0.6">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40.799999999999997">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0.399999999999999">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0.399999999999999">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0.399999999999999">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0.399999999999999">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0.6">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0.399999999999999">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0.399999999999999">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0.399999999999999">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0.399999999999999">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0.399999999999999">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0.399999999999999">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0.399999999999999">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0.399999999999999">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0.399999999999999">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0.399999999999999">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0.399999999999999">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0.399999999999999">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0.399999999999999">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0.399999999999999">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0.399999999999999">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0.399999999999999">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0.6">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0.399999999999999">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20.399999999999999">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0.399999999999999">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0.6">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0.6">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0.6">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0.399999999999999">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0.6">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0.6">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0.399999999999999">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0.399999999999999">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0.399999999999999">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0.399999999999999">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0.399999999999999">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0.399999999999999">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20.399999999999999">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0.399999999999999">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0.399999999999999">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0.6">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0.399999999999999">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0.399999999999999">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0.6">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0.6">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0.399999999999999">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0.399999999999999">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0.399999999999999">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0.399999999999999">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 customHeight="1">
      <c r="A71" s="9" t="s">
        <v>140</v>
      </c>
      <c r="B71" s="8"/>
      <c r="C71" s="9"/>
      <c r="D71" s="9"/>
      <c r="E71" s="14"/>
      <c r="F71" s="14"/>
      <c r="G71" s="15"/>
      <c r="H71" s="14"/>
      <c r="I71" s="14"/>
      <c r="J71" s="14"/>
      <c r="K71" s="14"/>
      <c r="L71" s="14"/>
      <c r="M71" s="15"/>
      <c r="N71" s="75"/>
      <c r="O71" s="9"/>
      <c r="P71" s="9"/>
    </row>
    <row r="72" spans="1:16" ht="12.6" customHeight="1">
      <c r="A72" s="16" t="s">
        <v>141</v>
      </c>
      <c r="B72" s="17"/>
      <c r="C72" s="17"/>
      <c r="D72" s="17"/>
      <c r="E72" s="14"/>
      <c r="F72" s="14"/>
      <c r="G72" s="15"/>
      <c r="H72" s="14"/>
      <c r="I72" s="14"/>
      <c r="J72" s="14"/>
      <c r="K72" s="14"/>
      <c r="L72" s="14"/>
      <c r="M72" s="15"/>
      <c r="N72" s="75"/>
      <c r="O72" s="9"/>
      <c r="P72" s="9"/>
    </row>
    <row r="73" spans="1:16" ht="12.6" customHeight="1">
      <c r="A73" s="52" t="s">
        <v>137</v>
      </c>
      <c r="B73" s="17"/>
      <c r="C73" s="17"/>
      <c r="D73" s="17"/>
      <c r="E73" s="17"/>
      <c r="F73" s="17"/>
      <c r="G73" s="17"/>
      <c r="H73" s="17"/>
      <c r="I73" s="17"/>
      <c r="J73" s="18"/>
      <c r="K73" s="17"/>
      <c r="L73" s="17"/>
      <c r="M73" s="17"/>
      <c r="N73" s="63"/>
      <c r="O73" s="17"/>
      <c r="P73" s="17"/>
    </row>
    <row r="74" spans="1:16" ht="12.6" customHeight="1">
      <c r="A74" s="52" t="s">
        <v>138</v>
      </c>
      <c r="B74" s="17"/>
      <c r="C74" s="17"/>
      <c r="D74" s="17"/>
      <c r="E74" s="17"/>
      <c r="F74" s="17"/>
      <c r="G74" s="17"/>
      <c r="H74" s="17"/>
      <c r="I74" s="17"/>
      <c r="J74" s="18"/>
      <c r="K74" s="17"/>
      <c r="L74" s="17"/>
      <c r="M74" s="17"/>
      <c r="N74" s="63"/>
      <c r="O74" s="17"/>
      <c r="P74" s="17"/>
    </row>
    <row r="75" spans="1:16" ht="12.6" customHeight="1">
      <c r="A75" s="52" t="s">
        <v>139</v>
      </c>
      <c r="B75" s="17"/>
      <c r="C75" s="17"/>
      <c r="D75" s="17"/>
      <c r="E75" s="17"/>
      <c r="F75" s="17"/>
      <c r="G75" s="17"/>
      <c r="H75" s="17"/>
      <c r="I75" s="17"/>
      <c r="J75" s="18"/>
      <c r="K75" s="17"/>
      <c r="L75" s="17"/>
      <c r="M75" s="17"/>
      <c r="N75" s="63"/>
      <c r="O75" s="17"/>
      <c r="P75" s="17"/>
    </row>
    <row r="76" spans="1:16" ht="12.6" customHeight="1">
      <c r="A76" s="16" t="s">
        <v>345</v>
      </c>
      <c r="B76" s="17"/>
      <c r="C76" s="17"/>
      <c r="D76" s="17"/>
      <c r="E76" s="17"/>
      <c r="F76" s="17"/>
      <c r="G76" s="17"/>
      <c r="H76" s="17"/>
      <c r="I76" s="17"/>
      <c r="J76" s="18"/>
      <c r="K76" s="17"/>
      <c r="L76" s="17"/>
      <c r="M76" s="17"/>
      <c r="N76" s="63"/>
      <c r="O76" s="17"/>
      <c r="P76" s="17"/>
    </row>
    <row r="77" spans="1:16" ht="12.6" customHeight="1">
      <c r="A77" s="93" t="s">
        <v>645</v>
      </c>
      <c r="B77" s="17"/>
      <c r="C77" s="17"/>
      <c r="D77" s="17"/>
      <c r="E77" s="17"/>
      <c r="F77" s="17"/>
      <c r="G77" s="17"/>
      <c r="H77" s="17"/>
      <c r="I77" s="17"/>
      <c r="J77" s="18"/>
      <c r="K77" s="17"/>
      <c r="L77" s="17"/>
      <c r="M77" s="17"/>
      <c r="N77" s="63"/>
      <c r="O77" s="17"/>
      <c r="P77" s="17"/>
    </row>
    <row r="78" spans="1:16" ht="12.6" customHeight="1">
      <c r="A78" s="17"/>
      <c r="B78" s="17"/>
      <c r="C78" s="17"/>
      <c r="D78" s="17"/>
      <c r="E78" s="17"/>
      <c r="F78" s="17"/>
      <c r="G78" s="17"/>
      <c r="H78" s="17"/>
      <c r="I78" s="17"/>
      <c r="J78" s="18"/>
      <c r="K78" s="17"/>
      <c r="L78" s="17"/>
      <c r="M78" s="17"/>
      <c r="N78" s="63"/>
      <c r="O78" s="17"/>
      <c r="P78" s="17"/>
    </row>
    <row r="79" spans="1:16" ht="12.6" customHeight="1">
      <c r="A79" s="45" t="s">
        <v>344</v>
      </c>
      <c r="B79" s="45"/>
      <c r="C79" s="45"/>
      <c r="D79" s="45"/>
      <c r="E79" s="45"/>
      <c r="F79" s="31"/>
      <c r="G79" s="53"/>
      <c r="H79" s="54"/>
      <c r="I79" s="54"/>
      <c r="J79" s="54"/>
      <c r="K79" s="54"/>
      <c r="L79" s="54"/>
      <c r="M79" s="54"/>
      <c r="N79" s="78"/>
      <c r="O79" s="54"/>
      <c r="P79" s="54"/>
    </row>
    <row r="80" spans="1:16" ht="12.6" customHeight="1">
      <c r="A80" s="95" t="s">
        <v>338</v>
      </c>
      <c r="B80" s="45"/>
      <c r="C80" s="45"/>
      <c r="D80" s="45"/>
      <c r="E80" s="45"/>
      <c r="F80" s="45"/>
      <c r="G80" s="53"/>
      <c r="H80" s="54"/>
      <c r="I80" s="54"/>
      <c r="J80" s="54"/>
      <c r="K80" s="54"/>
      <c r="L80" s="54"/>
      <c r="M80" s="54"/>
      <c r="N80" s="78"/>
      <c r="O80" s="54"/>
      <c r="P80" s="54"/>
    </row>
    <row r="81" spans="1:16" ht="12.6" customHeight="1">
      <c r="A81" s="95" t="s">
        <v>615</v>
      </c>
      <c r="B81" s="45"/>
      <c r="C81" s="45"/>
      <c r="D81" s="45"/>
      <c r="E81" s="45"/>
      <c r="F81" s="45"/>
      <c r="G81" s="53"/>
      <c r="H81" s="54"/>
      <c r="I81" s="54"/>
      <c r="J81" s="54"/>
      <c r="K81" s="54"/>
      <c r="L81" s="54"/>
      <c r="M81" s="54"/>
      <c r="N81" s="78"/>
      <c r="O81" s="54"/>
      <c r="P81" s="54"/>
    </row>
    <row r="82" spans="1:16" ht="12.6" customHeight="1">
      <c r="A82" s="95" t="s">
        <v>644</v>
      </c>
      <c r="B82" s="57"/>
      <c r="C82" s="57"/>
      <c r="D82" s="45"/>
      <c r="E82" s="45"/>
      <c r="F82" s="45"/>
      <c r="G82" s="53"/>
      <c r="H82" s="54"/>
      <c r="I82" s="54"/>
      <c r="J82" s="54"/>
      <c r="K82" s="54"/>
      <c r="L82" s="54"/>
      <c r="M82" s="54"/>
      <c r="N82" s="78"/>
      <c r="O82" s="54"/>
      <c r="P82" s="54"/>
    </row>
    <row r="83" spans="1:16" ht="12.6" customHeight="1">
      <c r="A83" s="95" t="s">
        <v>396</v>
      </c>
      <c r="B83" s="45"/>
      <c r="C83" s="45"/>
      <c r="D83" s="45"/>
      <c r="E83" s="45"/>
      <c r="F83" s="31"/>
      <c r="G83" s="53"/>
      <c r="H83" s="54"/>
      <c r="I83" s="54"/>
      <c r="J83" s="54"/>
      <c r="K83" s="54"/>
      <c r="L83" s="54"/>
      <c r="M83" s="54"/>
      <c r="N83" s="78"/>
      <c r="O83" s="54"/>
      <c r="P83" s="54"/>
    </row>
    <row r="84" spans="1:16" ht="12.6" customHeight="1"/>
    <row r="85" spans="1:16" ht="12.6" customHeight="1"/>
    <row r="86" spans="1:16" ht="12.6" customHeight="1"/>
    <row r="87" spans="1:16" ht="12.6" customHeight="1"/>
    <row r="88" spans="1:16" ht="12.6" customHeight="1"/>
    <row r="89" spans="1:16" ht="12.6" customHeight="1"/>
  </sheetData>
  <autoFilter ref="A8:P69" xr:uid="{00000000-0009-0000-0000-000004000000}"/>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13"/>
  <sheetViews>
    <sheetView zoomScaleNormal="100"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40.799999999999997">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0.399999999999999">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0.399999999999999">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0.6">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51">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0.399999999999999">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0.399999999999999">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0.399999999999999">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51">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0.399999999999999">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0.399999999999999">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0.399999999999999">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0.399999999999999">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51">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0.6">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0.6">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0.6">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0.399999999999999">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0.399999999999999">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0.399999999999999">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40.799999999999997">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0.6">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0.399999999999999">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0.399999999999999">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0.399999999999999">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0.399999999999999">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0.399999999999999">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0.6">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0.399999999999999">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0.399999999999999">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0.399999999999999">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0.399999999999999">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0.6">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0.6">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0.399999999999999">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0.399999999999999">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0.399999999999999">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0.6">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40.799999999999997">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0.399999999999999">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0.399999999999999">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0.6">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0.399999999999999">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0.399999999999999">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0.399999999999999">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0.399999999999999">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0.399999999999999">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0.399999999999999">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0.399999999999999">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0.399999999999999">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0.399999999999999">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0.6">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0.6">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0.399999999999999">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0.399999999999999">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0.6">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0.399999999999999">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0.399999999999999">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0.399999999999999">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0.6">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0.399999999999999">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0.399999999999999">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0.399999999999999">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0.399999999999999">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0.399999999999999">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0.399999999999999">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0.6">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0.399999999999999">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 customHeight="1">
      <c r="A95" s="9" t="s">
        <v>140</v>
      </c>
      <c r="B95" s="8"/>
      <c r="C95" s="9"/>
      <c r="D95" s="9"/>
      <c r="E95" s="14"/>
      <c r="F95" s="14"/>
      <c r="G95" s="15"/>
      <c r="H95" s="14"/>
      <c r="I95" s="14"/>
      <c r="J95" s="14"/>
      <c r="K95" s="14"/>
      <c r="L95" s="14"/>
      <c r="M95" s="15"/>
      <c r="N95" s="75"/>
      <c r="O95" s="9"/>
      <c r="P95" s="9"/>
    </row>
    <row r="96" spans="1:16" ht="12.6" customHeight="1">
      <c r="A96" s="16" t="s">
        <v>141</v>
      </c>
      <c r="B96" s="17"/>
      <c r="C96" s="17"/>
      <c r="D96" s="17"/>
      <c r="E96" s="14"/>
      <c r="F96" s="14"/>
      <c r="G96" s="15"/>
      <c r="H96" s="14"/>
      <c r="I96" s="14"/>
      <c r="J96" s="14"/>
      <c r="K96" s="14"/>
      <c r="L96" s="14"/>
      <c r="M96" s="15"/>
      <c r="N96" s="75"/>
      <c r="O96" s="9"/>
      <c r="P96" s="9"/>
    </row>
    <row r="97" spans="1:16" ht="12.6" customHeight="1">
      <c r="A97" s="52" t="s">
        <v>137</v>
      </c>
      <c r="B97" s="17"/>
      <c r="C97" s="17"/>
      <c r="D97" s="17"/>
      <c r="E97" s="17"/>
      <c r="F97" s="17"/>
      <c r="G97" s="17"/>
      <c r="H97" s="17"/>
      <c r="I97" s="17"/>
      <c r="J97" s="18"/>
      <c r="K97" s="17"/>
      <c r="L97" s="17"/>
      <c r="M97" s="17"/>
      <c r="N97" s="63"/>
      <c r="O97" s="17"/>
      <c r="P97" s="17"/>
    </row>
    <row r="98" spans="1:16" ht="12.6" customHeight="1">
      <c r="A98" s="52" t="s">
        <v>138</v>
      </c>
      <c r="B98" s="17"/>
      <c r="C98" s="17"/>
      <c r="D98" s="17"/>
      <c r="E98" s="17"/>
      <c r="F98" s="17"/>
      <c r="G98" s="17"/>
      <c r="H98" s="17"/>
      <c r="I98" s="17"/>
      <c r="J98" s="18"/>
      <c r="K98" s="17"/>
      <c r="L98" s="17"/>
      <c r="M98" s="17"/>
      <c r="N98" s="63"/>
      <c r="O98" s="17"/>
      <c r="P98" s="17"/>
    </row>
    <row r="99" spans="1:16" ht="12.6" customHeight="1">
      <c r="A99" s="52" t="s">
        <v>139</v>
      </c>
      <c r="B99" s="17"/>
      <c r="C99" s="17"/>
      <c r="D99" s="17"/>
      <c r="E99" s="17"/>
      <c r="F99" s="17"/>
      <c r="G99" s="17"/>
      <c r="H99" s="17"/>
      <c r="I99" s="17"/>
      <c r="J99" s="18"/>
      <c r="K99" s="17"/>
      <c r="L99" s="17"/>
      <c r="M99" s="17"/>
      <c r="N99" s="63"/>
      <c r="O99" s="17"/>
      <c r="P99" s="17"/>
    </row>
    <row r="100" spans="1:16" ht="12.6" customHeight="1">
      <c r="A100" s="16" t="s">
        <v>345</v>
      </c>
      <c r="B100" s="17"/>
      <c r="C100" s="17"/>
      <c r="D100" s="17"/>
      <c r="E100" s="17"/>
      <c r="F100" s="17"/>
      <c r="G100" s="17"/>
      <c r="H100" s="17"/>
      <c r="I100" s="17"/>
      <c r="J100" s="18"/>
      <c r="K100" s="17"/>
      <c r="L100" s="17"/>
      <c r="M100" s="17"/>
      <c r="N100" s="63"/>
      <c r="O100" s="17"/>
      <c r="P100" s="17"/>
    </row>
    <row r="101" spans="1:16" ht="12.6" customHeight="1">
      <c r="A101" s="93" t="s">
        <v>645</v>
      </c>
      <c r="B101" s="17"/>
      <c r="C101" s="17"/>
      <c r="D101" s="17"/>
      <c r="E101" s="17"/>
      <c r="F101" s="17"/>
      <c r="G101" s="17"/>
      <c r="H101" s="17"/>
      <c r="I101" s="17"/>
      <c r="J101" s="18"/>
      <c r="K101" s="17"/>
      <c r="L101" s="17"/>
      <c r="M101" s="17"/>
      <c r="N101" s="63"/>
      <c r="O101" s="17"/>
      <c r="P101" s="17"/>
    </row>
    <row r="102" spans="1:16" ht="12.6" customHeight="1">
      <c r="A102" s="17"/>
      <c r="B102" s="17"/>
      <c r="C102" s="17"/>
      <c r="D102" s="17"/>
      <c r="E102" s="17"/>
      <c r="F102" s="17"/>
      <c r="G102" s="17"/>
      <c r="H102" s="17"/>
      <c r="I102" s="17"/>
      <c r="J102" s="18"/>
      <c r="K102" s="17"/>
      <c r="L102" s="17"/>
      <c r="M102" s="17"/>
      <c r="N102" s="63"/>
      <c r="O102" s="17"/>
      <c r="P102" s="17"/>
    </row>
    <row r="103" spans="1:16" ht="12.6" customHeight="1">
      <c r="A103" s="45" t="s">
        <v>344</v>
      </c>
      <c r="B103" s="45"/>
      <c r="C103" s="45"/>
      <c r="D103" s="45"/>
      <c r="E103" s="45"/>
      <c r="F103" s="31"/>
      <c r="G103" s="53"/>
      <c r="H103" s="54"/>
      <c r="I103" s="54"/>
      <c r="J103" s="54"/>
      <c r="K103" s="54"/>
      <c r="L103" s="54"/>
      <c r="M103" s="54"/>
      <c r="N103" s="78"/>
      <c r="O103" s="54"/>
      <c r="P103" s="54"/>
    </row>
    <row r="104" spans="1:16" ht="12.6" customHeight="1">
      <c r="A104" s="95" t="s">
        <v>338</v>
      </c>
      <c r="B104" s="45"/>
      <c r="C104" s="45"/>
      <c r="D104" s="45"/>
      <c r="E104" s="45"/>
      <c r="F104" s="45"/>
      <c r="G104" s="53"/>
      <c r="H104" s="54"/>
      <c r="I104" s="54"/>
      <c r="J104" s="54"/>
      <c r="K104" s="54"/>
      <c r="L104" s="54"/>
      <c r="M104" s="54"/>
      <c r="N104" s="78"/>
      <c r="O104" s="54"/>
      <c r="P104" s="54"/>
    </row>
    <row r="105" spans="1:16" ht="12.6" customHeight="1">
      <c r="A105" s="95" t="s">
        <v>615</v>
      </c>
      <c r="B105" s="45"/>
      <c r="C105" s="45"/>
      <c r="D105" s="45"/>
      <c r="E105" s="45"/>
      <c r="F105" s="45"/>
      <c r="G105" s="53"/>
      <c r="H105" s="54"/>
      <c r="I105" s="54"/>
      <c r="J105" s="54"/>
      <c r="K105" s="54"/>
      <c r="L105" s="54"/>
      <c r="M105" s="54"/>
      <c r="N105" s="78"/>
      <c r="O105" s="54"/>
      <c r="P105" s="54"/>
    </row>
    <row r="106" spans="1:16" ht="12.6" customHeight="1">
      <c r="A106" s="95" t="s">
        <v>644</v>
      </c>
      <c r="B106" s="57"/>
      <c r="C106" s="57"/>
      <c r="D106" s="45"/>
      <c r="E106" s="45"/>
      <c r="F106" s="45"/>
      <c r="G106" s="53"/>
      <c r="H106" s="54"/>
      <c r="I106" s="54"/>
      <c r="J106" s="54"/>
      <c r="K106" s="54"/>
      <c r="L106" s="54"/>
      <c r="M106" s="54"/>
      <c r="N106" s="78"/>
      <c r="O106" s="54"/>
      <c r="P106" s="54"/>
    </row>
    <row r="107" spans="1:16" ht="12.6" customHeight="1">
      <c r="A107" s="95" t="s">
        <v>396</v>
      </c>
      <c r="B107" s="45"/>
      <c r="C107" s="45"/>
      <c r="D107" s="45"/>
      <c r="E107" s="45"/>
      <c r="F107" s="31"/>
      <c r="G107" s="53"/>
      <c r="H107" s="54"/>
      <c r="I107" s="54"/>
      <c r="J107" s="54"/>
      <c r="K107" s="54"/>
      <c r="L107" s="54"/>
      <c r="M107" s="54"/>
      <c r="N107" s="78"/>
      <c r="O107" s="54"/>
      <c r="P107" s="54"/>
    </row>
    <row r="108" spans="1:16" ht="12.6" customHeight="1"/>
    <row r="109" spans="1:16" ht="12.6" customHeight="1"/>
    <row r="110" spans="1:16" ht="12.6" customHeight="1"/>
    <row r="111" spans="1:16" ht="12.6" customHeight="1"/>
    <row r="112" spans="1:16" ht="12.6" customHeight="1"/>
    <row r="113" ht="12.6" customHeight="1"/>
  </sheetData>
  <autoFilter ref="A8:P93" xr:uid="{00000000-0009-0000-0000-000005000000}"/>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2"/>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40.799999999999997">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20.399999999999999">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0.399999999999999">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0.6">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0.399999999999999">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0.6">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0.399999999999999">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0.6">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0.6">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40.799999999999997">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0.6">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0.399999999999999">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0.399999999999999">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40.799999999999997">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0.399999999999999">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0.399999999999999">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0.399999999999999">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0.399999999999999">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20.399999999999999">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40.799999999999997">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0.6">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0.6">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0.399999999999999">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0.399999999999999">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0.6">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0.6">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40.799999999999997">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0.399999999999999">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40.799999999999997">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0.399999999999999">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0.6">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0.6">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0.6">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40.799999999999997">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40.799999999999997">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0.399999999999999">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20.399999999999999">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0.6">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0.399999999999999">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0.399999999999999">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0.399999999999999">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51">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0.6">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0.6">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0.399999999999999">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40.799999999999997">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51">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0.6">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0.399999999999999">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0.399999999999999">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0.6">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40.799999999999997">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0.6">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0.6">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40.799999999999997">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40.799999999999997">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0.6">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0.399999999999999">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40.799999999999997">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0.6">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40.799999999999997">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0.6">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0.399999999999999">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0.399999999999999">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0.399999999999999">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40.799999999999997">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 customHeight="1">
      <c r="A80" s="9" t="s">
        <v>358</v>
      </c>
      <c r="B80" s="8"/>
      <c r="C80" s="9"/>
      <c r="D80" s="9"/>
      <c r="E80" s="14"/>
      <c r="F80" s="14"/>
      <c r="G80" s="15"/>
      <c r="H80" s="14"/>
      <c r="I80" s="14"/>
      <c r="J80" s="14"/>
      <c r="K80" s="14"/>
      <c r="L80" s="14"/>
      <c r="M80" s="15"/>
      <c r="N80" s="75"/>
      <c r="O80" s="9"/>
      <c r="P80" s="9"/>
    </row>
    <row r="81" spans="1:16" ht="12.6" customHeight="1">
      <c r="A81" s="16" t="s">
        <v>141</v>
      </c>
      <c r="B81" s="17"/>
      <c r="C81" s="17"/>
      <c r="D81" s="17"/>
      <c r="E81" s="14"/>
      <c r="F81" s="14"/>
      <c r="G81" s="15"/>
      <c r="H81" s="14"/>
      <c r="I81" s="14"/>
      <c r="J81" s="14"/>
      <c r="K81" s="14"/>
      <c r="L81" s="14"/>
      <c r="M81" s="15"/>
      <c r="N81" s="75"/>
      <c r="O81" s="9"/>
      <c r="P81" s="9"/>
    </row>
    <row r="82" spans="1:16" ht="12.6" customHeight="1">
      <c r="A82" s="52" t="s">
        <v>137</v>
      </c>
      <c r="B82" s="17"/>
      <c r="C82" s="17"/>
      <c r="D82" s="17"/>
      <c r="E82" s="17"/>
      <c r="F82" s="17"/>
      <c r="G82" s="17"/>
      <c r="H82" s="17"/>
      <c r="I82" s="17"/>
      <c r="J82" s="18"/>
      <c r="K82" s="17"/>
      <c r="L82" s="17"/>
      <c r="M82" s="17"/>
      <c r="N82" s="63"/>
      <c r="O82" s="17"/>
      <c r="P82" s="17"/>
    </row>
    <row r="83" spans="1:16" ht="12.6" customHeight="1">
      <c r="A83" s="52" t="s">
        <v>138</v>
      </c>
      <c r="B83" s="17"/>
      <c r="C83" s="17"/>
      <c r="D83" s="17"/>
      <c r="E83" s="17"/>
      <c r="F83" s="17"/>
      <c r="G83" s="17"/>
      <c r="H83" s="17"/>
      <c r="I83" s="17"/>
      <c r="J83" s="18"/>
      <c r="K83" s="17"/>
      <c r="L83" s="17"/>
      <c r="M83" s="17"/>
      <c r="N83" s="63"/>
      <c r="O83" s="17"/>
      <c r="P83" s="17"/>
    </row>
    <row r="84" spans="1:16" ht="12.6" customHeight="1">
      <c r="A84" s="52" t="s">
        <v>139</v>
      </c>
      <c r="B84" s="17"/>
      <c r="C84" s="17"/>
      <c r="D84" s="17"/>
      <c r="E84" s="17"/>
      <c r="F84" s="17"/>
      <c r="G84" s="17"/>
      <c r="H84" s="17"/>
      <c r="I84" s="17"/>
      <c r="J84" s="18"/>
      <c r="K84" s="17"/>
      <c r="L84" s="17"/>
      <c r="M84" s="17"/>
      <c r="N84" s="63"/>
      <c r="O84" s="17"/>
      <c r="P84" s="17"/>
    </row>
    <row r="85" spans="1:16" ht="12.6" customHeight="1">
      <c r="A85" s="16" t="s">
        <v>345</v>
      </c>
      <c r="B85" s="17"/>
      <c r="C85" s="17"/>
      <c r="D85" s="17"/>
      <c r="E85" s="17"/>
      <c r="F85" s="17"/>
      <c r="G85" s="17"/>
      <c r="H85" s="17"/>
      <c r="I85" s="17"/>
      <c r="J85" s="18"/>
      <c r="K85" s="17"/>
      <c r="L85" s="17"/>
      <c r="M85" s="17"/>
      <c r="N85" s="63"/>
      <c r="O85" s="17"/>
      <c r="P85" s="17"/>
    </row>
    <row r="86" spans="1:16" ht="12.6" customHeight="1">
      <c r="A86" s="93" t="s">
        <v>645</v>
      </c>
      <c r="B86" s="17"/>
      <c r="C86" s="17"/>
      <c r="D86" s="17"/>
      <c r="E86" s="17"/>
      <c r="F86" s="17"/>
      <c r="G86" s="17"/>
      <c r="H86" s="17"/>
      <c r="I86" s="17"/>
      <c r="J86" s="18"/>
      <c r="K86" s="17"/>
      <c r="L86" s="17"/>
      <c r="M86" s="17"/>
      <c r="N86" s="63"/>
      <c r="O86" s="17"/>
      <c r="P86" s="17"/>
    </row>
    <row r="87" spans="1:16" ht="12.6" customHeight="1">
      <c r="A87" s="17"/>
      <c r="B87" s="17"/>
      <c r="C87" s="17"/>
      <c r="D87" s="17"/>
      <c r="E87" s="17"/>
      <c r="F87" s="17"/>
      <c r="G87" s="17"/>
      <c r="H87" s="17"/>
      <c r="I87" s="17"/>
      <c r="J87" s="18"/>
      <c r="K87" s="17"/>
      <c r="L87" s="17"/>
      <c r="M87" s="17"/>
      <c r="N87" s="63"/>
      <c r="O87" s="17"/>
      <c r="P87" s="17"/>
    </row>
    <row r="88" spans="1:16" ht="12.6" customHeight="1">
      <c r="A88" s="45" t="s">
        <v>344</v>
      </c>
      <c r="B88" s="45"/>
      <c r="C88" s="45"/>
      <c r="D88" s="45"/>
      <c r="E88" s="45"/>
      <c r="F88" s="31"/>
      <c r="G88" s="53"/>
      <c r="H88" s="54"/>
      <c r="I88" s="54"/>
      <c r="J88" s="54"/>
      <c r="K88" s="54"/>
      <c r="L88" s="54"/>
      <c r="M88" s="54"/>
      <c r="N88" s="78"/>
      <c r="O88" s="54"/>
      <c r="P88" s="54"/>
    </row>
    <row r="89" spans="1:16" ht="12.6" customHeight="1">
      <c r="A89" s="95" t="s">
        <v>338</v>
      </c>
      <c r="B89" s="45"/>
      <c r="C89" s="45"/>
      <c r="D89" s="45"/>
      <c r="E89" s="45"/>
      <c r="F89" s="45"/>
      <c r="G89" s="53"/>
      <c r="H89" s="54"/>
      <c r="I89" s="54"/>
      <c r="J89" s="54"/>
      <c r="K89" s="54"/>
      <c r="L89" s="54"/>
      <c r="M89" s="54"/>
      <c r="N89" s="78"/>
      <c r="O89" s="54"/>
      <c r="P89" s="54"/>
    </row>
    <row r="90" spans="1:16" ht="12.6" customHeight="1">
      <c r="A90" s="95" t="s">
        <v>615</v>
      </c>
      <c r="B90" s="45"/>
      <c r="C90" s="45"/>
      <c r="D90" s="45"/>
      <c r="E90" s="45"/>
      <c r="F90" s="45"/>
      <c r="G90" s="53"/>
      <c r="H90" s="54"/>
      <c r="I90" s="54"/>
      <c r="J90" s="54"/>
      <c r="K90" s="54"/>
      <c r="L90" s="54"/>
      <c r="M90" s="54"/>
      <c r="N90" s="78"/>
      <c r="O90" s="54"/>
      <c r="P90" s="54"/>
    </row>
    <row r="91" spans="1:16" ht="12.6" customHeight="1">
      <c r="A91" s="95" t="s">
        <v>644</v>
      </c>
      <c r="B91" s="45"/>
      <c r="C91" s="45"/>
      <c r="D91" s="45"/>
      <c r="E91" s="45"/>
      <c r="F91" s="45"/>
      <c r="G91" s="53"/>
      <c r="H91" s="54"/>
      <c r="I91" s="54"/>
      <c r="J91" s="54"/>
      <c r="K91" s="54"/>
      <c r="L91" s="54"/>
      <c r="M91" s="54"/>
      <c r="N91" s="78"/>
      <c r="O91" s="54"/>
      <c r="P91" s="54"/>
    </row>
    <row r="92" spans="1:16" ht="12.6" customHeight="1">
      <c r="A92" s="95" t="s">
        <v>396</v>
      </c>
      <c r="B92" s="45"/>
      <c r="C92" s="45"/>
      <c r="D92" s="45"/>
      <c r="E92" s="45"/>
      <c r="F92" s="31"/>
      <c r="G92" s="53"/>
      <c r="H92" s="54"/>
      <c r="I92" s="54"/>
      <c r="J92" s="54"/>
      <c r="K92" s="54"/>
      <c r="L92" s="54"/>
      <c r="M92" s="54"/>
      <c r="N92" s="78"/>
      <c r="O92" s="54"/>
      <c r="P92" s="54"/>
    </row>
  </sheetData>
  <autoFilter ref="A8:P78" xr:uid="{00000000-0009-0000-0000-000006000000}"/>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8"/>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0.6">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0.399999999999999">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0.6">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0.399999999999999">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0.399999999999999">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40.799999999999997">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0.399999999999999">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0.399999999999999">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0.6">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0.399999999999999">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0.399999999999999">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0.6">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61.2">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0.399999999999999">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0.399999999999999">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40.799999999999997">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0.6">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0.6">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0.6">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0.399999999999999">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0.399999999999999">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0.399999999999999">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30.6">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0.6">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0.399999999999999">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0.399999999999999">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0.399999999999999">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0.399999999999999">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0.6">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51">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0.399999999999999">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40.799999999999997">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0.6">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0.399999999999999">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0.399999999999999">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0.399999999999999">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61.2">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0.399999999999999">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71.400000000000006">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0.399999999999999">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0.6">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0.6">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0.399999999999999">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0.399999999999999">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0.399999999999999">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0.6">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0.399999999999999">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0.399999999999999">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0.6">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0.399999999999999">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0.6">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0.399999999999999">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40.799999999999997">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0.6">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0.399999999999999">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40.799999999999997">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0.399999999999999">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40.799999999999997">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0.399999999999999">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40.799999999999997">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40.799999999999997">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0.399999999999999">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0.399999999999999">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30.6">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0.6">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0.399999999999999">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0.399999999999999">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0.6">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0.6">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51">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0.6">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51">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0.399999999999999">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0.6">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0.399999999999999">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0.399999999999999">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0.399999999999999">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0.399999999999999">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0.399999999999999">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0.399999999999999">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0.399999999999999">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0.399999999999999">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0.6">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0.6">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0.399999999999999">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0.6">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 customHeight="1">
      <c r="A106" s="9" t="s">
        <v>358</v>
      </c>
      <c r="B106" s="8"/>
      <c r="C106" s="9"/>
      <c r="D106" s="9"/>
      <c r="E106" s="14"/>
      <c r="F106" s="14"/>
      <c r="G106" s="15"/>
      <c r="H106" s="14"/>
      <c r="I106" s="14"/>
      <c r="J106" s="14"/>
      <c r="K106" s="14"/>
      <c r="L106" s="14"/>
      <c r="M106" s="15"/>
      <c r="N106" s="75"/>
      <c r="O106" s="9"/>
      <c r="P106" s="9"/>
    </row>
    <row r="107" spans="1:17" ht="12.6" customHeight="1">
      <c r="A107" s="16" t="s">
        <v>141</v>
      </c>
      <c r="B107" s="17"/>
      <c r="C107" s="17"/>
      <c r="D107" s="17"/>
      <c r="E107" s="14"/>
      <c r="F107" s="14"/>
      <c r="G107" s="15"/>
      <c r="H107" s="14"/>
      <c r="I107" s="14"/>
      <c r="J107" s="14"/>
      <c r="K107" s="14"/>
      <c r="L107" s="14"/>
      <c r="M107" s="15"/>
      <c r="N107" s="75"/>
      <c r="O107" s="9"/>
      <c r="P107" s="9"/>
    </row>
    <row r="108" spans="1:17" ht="12.6" customHeight="1">
      <c r="A108" s="52" t="s">
        <v>137</v>
      </c>
      <c r="B108" s="17"/>
      <c r="C108" s="17"/>
      <c r="D108" s="17"/>
      <c r="E108" s="17"/>
      <c r="F108" s="17"/>
      <c r="G108" s="17"/>
      <c r="H108" s="17"/>
      <c r="I108" s="17"/>
      <c r="J108" s="18"/>
      <c r="K108" s="17"/>
      <c r="L108" s="17"/>
      <c r="M108" s="17"/>
      <c r="N108" s="63"/>
      <c r="O108" s="17"/>
      <c r="P108" s="17"/>
    </row>
    <row r="109" spans="1:17" ht="12.6" customHeight="1">
      <c r="A109" s="52" t="s">
        <v>138</v>
      </c>
      <c r="B109" s="17"/>
      <c r="C109" s="17"/>
      <c r="D109" s="17"/>
      <c r="E109" s="17"/>
      <c r="F109" s="17"/>
      <c r="G109" s="17"/>
      <c r="H109" s="17"/>
      <c r="I109" s="17"/>
      <c r="J109" s="18"/>
      <c r="K109" s="17"/>
      <c r="L109" s="17"/>
      <c r="M109" s="17"/>
      <c r="N109" s="63"/>
      <c r="O109" s="17"/>
      <c r="P109" s="17"/>
    </row>
    <row r="110" spans="1:17" ht="12.6" customHeight="1">
      <c r="A110" s="52" t="s">
        <v>139</v>
      </c>
      <c r="B110" s="17"/>
      <c r="C110" s="17"/>
      <c r="D110" s="17"/>
      <c r="E110" s="17"/>
      <c r="F110" s="17"/>
      <c r="G110" s="17"/>
      <c r="H110" s="17"/>
      <c r="I110" s="17"/>
      <c r="J110" s="18"/>
      <c r="K110" s="17"/>
      <c r="L110" s="17"/>
      <c r="M110" s="17"/>
      <c r="N110" s="63"/>
      <c r="O110" s="17"/>
      <c r="P110" s="17"/>
    </row>
    <row r="111" spans="1:17" ht="12.6" customHeight="1">
      <c r="A111" s="16" t="s">
        <v>345</v>
      </c>
      <c r="B111" s="17"/>
      <c r="C111" s="17"/>
      <c r="D111" s="17"/>
      <c r="E111" s="17"/>
      <c r="F111" s="17"/>
      <c r="G111" s="17"/>
      <c r="H111" s="17"/>
      <c r="I111" s="17"/>
      <c r="J111" s="18"/>
      <c r="K111" s="17"/>
      <c r="L111" s="17"/>
      <c r="M111" s="17"/>
      <c r="N111" s="63"/>
      <c r="O111" s="17"/>
      <c r="P111" s="17"/>
    </row>
    <row r="112" spans="1:17" ht="12.6" customHeight="1">
      <c r="A112" s="93" t="s">
        <v>645</v>
      </c>
      <c r="B112" s="17"/>
      <c r="C112" s="17"/>
      <c r="D112" s="17"/>
      <c r="E112" s="17"/>
      <c r="F112" s="17"/>
      <c r="G112" s="17"/>
      <c r="H112" s="17"/>
      <c r="I112" s="17"/>
      <c r="J112" s="18"/>
      <c r="K112" s="17"/>
      <c r="L112" s="17"/>
      <c r="M112" s="17"/>
      <c r="N112" s="63"/>
      <c r="O112" s="17"/>
      <c r="P112" s="17"/>
    </row>
    <row r="113" spans="1:16" ht="12.6" customHeight="1">
      <c r="A113" s="17"/>
      <c r="B113" s="17"/>
      <c r="C113" s="17"/>
      <c r="D113" s="17"/>
      <c r="E113" s="17"/>
      <c r="F113" s="17"/>
      <c r="G113" s="17"/>
      <c r="H113" s="17"/>
      <c r="I113" s="17"/>
      <c r="J113" s="18"/>
      <c r="K113" s="17"/>
      <c r="L113" s="17"/>
      <c r="M113" s="17"/>
      <c r="N113" s="63"/>
      <c r="O113" s="17"/>
      <c r="P113" s="17"/>
    </row>
    <row r="114" spans="1:16" ht="12.6" customHeight="1">
      <c r="A114" s="45" t="s">
        <v>344</v>
      </c>
      <c r="B114" s="45"/>
      <c r="C114" s="45"/>
      <c r="D114" s="45"/>
      <c r="E114" s="45"/>
      <c r="F114" s="31"/>
      <c r="G114" s="53"/>
      <c r="H114" s="54"/>
      <c r="I114" s="54"/>
      <c r="J114" s="54"/>
      <c r="K114" s="54"/>
      <c r="L114" s="54"/>
      <c r="M114" s="54"/>
      <c r="N114" s="78"/>
      <c r="O114" s="54"/>
      <c r="P114" s="54"/>
    </row>
    <row r="115" spans="1:16" ht="12.6" customHeight="1">
      <c r="A115" s="95" t="s">
        <v>338</v>
      </c>
      <c r="B115" s="45"/>
      <c r="C115" s="45"/>
      <c r="D115" s="45"/>
      <c r="E115" s="45"/>
      <c r="F115" s="45"/>
      <c r="G115" s="53"/>
      <c r="H115" s="54"/>
      <c r="I115" s="54"/>
      <c r="J115" s="54"/>
      <c r="K115" s="54"/>
      <c r="L115" s="54"/>
      <c r="M115" s="54"/>
      <c r="N115" s="78"/>
      <c r="O115" s="54"/>
      <c r="P115" s="54"/>
    </row>
    <row r="116" spans="1:16" ht="12.6" customHeight="1">
      <c r="A116" s="95" t="s">
        <v>615</v>
      </c>
      <c r="B116" s="45"/>
      <c r="C116" s="45"/>
      <c r="D116" s="45"/>
      <c r="E116" s="45"/>
      <c r="F116" s="45"/>
      <c r="G116" s="53"/>
      <c r="H116" s="54"/>
      <c r="I116" s="54"/>
      <c r="J116" s="54"/>
      <c r="K116" s="54"/>
      <c r="L116" s="54"/>
      <c r="M116" s="54"/>
      <c r="N116" s="78"/>
      <c r="O116" s="54"/>
      <c r="P116" s="54"/>
    </row>
    <row r="117" spans="1:16" ht="12.6" customHeight="1">
      <c r="A117" s="95" t="s">
        <v>644</v>
      </c>
      <c r="B117" s="45"/>
      <c r="C117" s="45"/>
      <c r="D117" s="45"/>
      <c r="E117" s="45"/>
      <c r="F117" s="45"/>
      <c r="G117" s="53"/>
      <c r="H117" s="54"/>
      <c r="I117" s="54"/>
      <c r="J117" s="54"/>
      <c r="K117" s="54"/>
      <c r="L117" s="54"/>
      <c r="M117" s="54"/>
      <c r="N117" s="78"/>
      <c r="O117" s="54"/>
      <c r="P117" s="54"/>
    </row>
    <row r="118" spans="1:16" ht="12.6" customHeight="1">
      <c r="A118" s="95" t="s">
        <v>396</v>
      </c>
      <c r="B118" s="45"/>
      <c r="C118" s="45"/>
      <c r="D118" s="45"/>
      <c r="E118" s="45"/>
      <c r="F118" s="31"/>
      <c r="G118" s="53"/>
      <c r="H118" s="54"/>
      <c r="I118" s="54"/>
      <c r="J118" s="54"/>
      <c r="K118" s="54"/>
      <c r="L118" s="54"/>
      <c r="M118" s="54"/>
      <c r="N118" s="78"/>
      <c r="O118" s="54"/>
      <c r="P118" s="54"/>
    </row>
  </sheetData>
  <autoFilter ref="A8:P104" xr:uid="{00000000-0009-0000-0000-000007000000}"/>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8"/>
  <sheetViews>
    <sheetView workbookViewId="0">
      <pane ySplit="6" topLeftCell="A64" activePane="bottomLeft" state="frozen"/>
      <selection pane="bottomLeft"/>
    </sheetView>
  </sheetViews>
  <sheetFormatPr baseColWidth="10" defaultColWidth="11.375" defaultRowHeight="11.4"/>
  <cols>
    <col min="1" max="1" width="8" style="58" customWidth="1"/>
    <col min="2" max="2" width="12.3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0.399999999999999">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0.399999999999999">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0.399999999999999">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0.399999999999999">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0.399999999999999">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0.399999999999999">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0.399999999999999">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0.399999999999999">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0.399999999999999">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40.799999999999997">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0.399999999999999">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0.399999999999999">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47" t="s">
        <v>224</v>
      </c>
      <c r="I29" s="247"/>
      <c r="J29" s="69">
        <v>381225</v>
      </c>
      <c r="K29" s="69">
        <v>121099</v>
      </c>
      <c r="L29" s="69">
        <v>260126</v>
      </c>
      <c r="M29" s="70">
        <v>31.765755131484031</v>
      </c>
      <c r="N29" s="83" t="s">
        <v>114</v>
      </c>
      <c r="O29" s="72" t="s">
        <v>251</v>
      </c>
      <c r="P29" s="72" t="s">
        <v>398</v>
      </c>
    </row>
    <row r="30" spans="1:16" s="89" customFormat="1" ht="20.399999999999999">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0.399999999999999">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0.399999999999999">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20.399999999999999">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0.399999999999999">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0.399999999999999">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40.799999999999997">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0.6">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0.6">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0.399999999999999">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51">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0.6">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0.399999999999999">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0.399999999999999">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0.399999999999999">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0.399999999999999">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0.399999999999999">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40.799999999999997">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0.399999999999999">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0.399999999999999">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0.399999999999999">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40.799999999999997">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0.399999999999999">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0.399999999999999">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0.399999999999999">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0.6">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0.399999999999999">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0.399999999999999">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61.2">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40.799999999999997">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0.399999999999999">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0.399999999999999">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 customHeight="1">
      <c r="A64" s="9" t="s">
        <v>358</v>
      </c>
      <c r="B64" s="8"/>
      <c r="C64" s="9"/>
      <c r="D64" s="9"/>
      <c r="E64" s="14"/>
      <c r="F64" s="14"/>
      <c r="G64" s="15"/>
      <c r="H64" s="14"/>
      <c r="I64" s="14"/>
      <c r="J64" s="14"/>
      <c r="K64" s="14"/>
      <c r="L64" s="14"/>
      <c r="M64" s="15"/>
      <c r="N64" s="75"/>
      <c r="O64" s="9"/>
      <c r="P64" s="9"/>
    </row>
    <row r="65" spans="1:16" ht="12.6" customHeight="1">
      <c r="A65" s="16" t="s">
        <v>141</v>
      </c>
      <c r="B65" s="17"/>
      <c r="C65" s="17"/>
      <c r="D65" s="17"/>
      <c r="E65" s="14"/>
      <c r="F65" s="14"/>
      <c r="G65" s="15"/>
      <c r="H65" s="14"/>
      <c r="I65" s="14"/>
      <c r="J65" s="14"/>
      <c r="K65" s="14"/>
      <c r="L65" s="14"/>
      <c r="M65" s="15"/>
      <c r="N65" s="75"/>
      <c r="O65" s="9"/>
      <c r="P65" s="9"/>
    </row>
    <row r="66" spans="1:16" ht="12.6" customHeight="1">
      <c r="A66" s="52" t="s">
        <v>137</v>
      </c>
      <c r="B66" s="17"/>
      <c r="C66" s="17"/>
      <c r="D66" s="17"/>
      <c r="E66" s="17"/>
      <c r="F66" s="17"/>
      <c r="G66" s="17"/>
      <c r="H66" s="17"/>
      <c r="I66" s="17"/>
      <c r="J66" s="18"/>
      <c r="K66" s="17"/>
      <c r="L66" s="17"/>
      <c r="M66" s="17"/>
      <c r="N66" s="63"/>
      <c r="O66" s="17"/>
      <c r="P66" s="17"/>
    </row>
    <row r="67" spans="1:16" ht="12.6" customHeight="1">
      <c r="A67" s="52" t="s">
        <v>138</v>
      </c>
      <c r="B67" s="17"/>
      <c r="C67" s="17"/>
      <c r="D67" s="17"/>
      <c r="E67" s="17"/>
      <c r="F67" s="17"/>
      <c r="G67" s="17"/>
      <c r="H67" s="17"/>
      <c r="I67" s="17"/>
      <c r="J67" s="18"/>
      <c r="K67" s="17"/>
      <c r="L67" s="17"/>
      <c r="M67" s="17"/>
      <c r="N67" s="63"/>
      <c r="O67" s="17"/>
      <c r="P67" s="17"/>
    </row>
    <row r="68" spans="1:16" ht="12.6" customHeight="1">
      <c r="A68" s="52" t="s">
        <v>139</v>
      </c>
      <c r="B68" s="17"/>
      <c r="C68" s="17"/>
      <c r="D68" s="17"/>
      <c r="E68" s="17"/>
      <c r="F68" s="17"/>
      <c r="G68" s="17"/>
      <c r="H68" s="17"/>
      <c r="I68" s="17"/>
      <c r="J68" s="18"/>
      <c r="K68" s="17"/>
      <c r="L68" s="17"/>
      <c r="M68" s="17"/>
      <c r="N68" s="63"/>
      <c r="O68" s="17"/>
      <c r="P68" s="17"/>
    </row>
    <row r="69" spans="1:16" ht="12.6" customHeight="1">
      <c r="A69" s="16" t="s">
        <v>345</v>
      </c>
      <c r="B69" s="17"/>
      <c r="C69" s="17"/>
      <c r="D69" s="17"/>
      <c r="E69" s="17"/>
      <c r="F69" s="17"/>
      <c r="G69" s="17"/>
      <c r="H69" s="17"/>
      <c r="I69" s="17"/>
      <c r="J69" s="18"/>
      <c r="K69" s="17"/>
      <c r="L69" s="17"/>
      <c r="M69" s="17"/>
      <c r="N69" s="63"/>
      <c r="O69" s="17"/>
      <c r="P69" s="17"/>
    </row>
    <row r="70" spans="1:16" ht="12.6" customHeight="1">
      <c r="A70" s="93" t="s">
        <v>645</v>
      </c>
      <c r="B70" s="17"/>
      <c r="C70" s="17"/>
      <c r="D70" s="17"/>
      <c r="E70" s="17"/>
      <c r="F70" s="17"/>
      <c r="G70" s="17"/>
      <c r="H70" s="17"/>
      <c r="I70" s="17"/>
      <c r="J70" s="18"/>
      <c r="K70" s="17"/>
      <c r="L70" s="17"/>
      <c r="M70" s="17"/>
      <c r="N70" s="63"/>
      <c r="O70" s="17"/>
      <c r="P70" s="17"/>
    </row>
    <row r="71" spans="1:16" ht="12.6" customHeight="1">
      <c r="A71" s="16" t="s">
        <v>225</v>
      </c>
      <c r="B71" s="17"/>
      <c r="C71" s="17"/>
      <c r="D71" s="17"/>
      <c r="E71" s="17"/>
      <c r="F71" s="17"/>
      <c r="G71" s="17"/>
      <c r="H71" s="17"/>
      <c r="I71" s="17"/>
      <c r="J71" s="18"/>
      <c r="K71" s="17"/>
      <c r="L71" s="17"/>
      <c r="M71" s="17"/>
      <c r="N71" s="63"/>
      <c r="O71" s="17"/>
      <c r="P71" s="17"/>
    </row>
    <row r="72" spans="1:16" ht="12.6" customHeight="1">
      <c r="A72" s="17"/>
      <c r="B72" s="17"/>
      <c r="C72" s="17"/>
      <c r="D72" s="17"/>
      <c r="E72" s="17"/>
      <c r="F72" s="17"/>
      <c r="G72" s="17"/>
      <c r="H72" s="17"/>
      <c r="I72" s="17"/>
      <c r="J72" s="18"/>
      <c r="K72" s="17"/>
      <c r="L72" s="17"/>
      <c r="M72" s="17"/>
      <c r="N72" s="63"/>
      <c r="O72" s="17"/>
      <c r="P72" s="17"/>
    </row>
    <row r="73" spans="1:16" ht="12.6" customHeight="1">
      <c r="A73" s="45" t="s">
        <v>344</v>
      </c>
      <c r="B73" s="45"/>
      <c r="C73" s="45"/>
      <c r="D73" s="45"/>
      <c r="E73" s="45"/>
      <c r="F73" s="31"/>
      <c r="G73" s="53"/>
      <c r="H73" s="54"/>
      <c r="I73" s="54"/>
      <c r="J73" s="54"/>
      <c r="K73" s="54"/>
      <c r="L73" s="54"/>
      <c r="M73" s="54"/>
      <c r="N73" s="78"/>
      <c r="O73" s="54"/>
      <c r="P73" s="54"/>
    </row>
    <row r="74" spans="1:16" ht="12.6" customHeight="1">
      <c r="A74" s="95" t="s">
        <v>338</v>
      </c>
      <c r="B74" s="45"/>
      <c r="C74" s="45"/>
      <c r="D74" s="45"/>
      <c r="E74" s="45"/>
      <c r="F74" s="45"/>
      <c r="G74" s="53"/>
      <c r="H74" s="54"/>
      <c r="I74" s="54"/>
      <c r="J74" s="54"/>
      <c r="K74" s="54"/>
      <c r="L74" s="54"/>
      <c r="M74" s="54"/>
      <c r="N74" s="78"/>
      <c r="O74" s="54"/>
      <c r="P74" s="54"/>
    </row>
    <row r="75" spans="1:16" ht="12.6" customHeight="1">
      <c r="A75" s="95" t="s">
        <v>615</v>
      </c>
      <c r="B75" s="45"/>
      <c r="C75" s="45"/>
      <c r="D75" s="45"/>
      <c r="E75" s="45"/>
      <c r="F75" s="45"/>
      <c r="G75" s="53"/>
      <c r="H75" s="54"/>
      <c r="I75" s="54"/>
      <c r="J75" s="54"/>
      <c r="K75" s="54"/>
      <c r="L75" s="54"/>
      <c r="M75" s="54"/>
      <c r="N75" s="78"/>
      <c r="O75" s="54"/>
      <c r="P75" s="54"/>
    </row>
    <row r="76" spans="1:16" ht="12.6" customHeight="1">
      <c r="A76" s="95" t="s">
        <v>644</v>
      </c>
      <c r="B76" s="45"/>
      <c r="C76" s="45"/>
      <c r="D76" s="45"/>
      <c r="E76" s="45"/>
      <c r="F76" s="45"/>
      <c r="G76" s="53"/>
      <c r="H76" s="54"/>
      <c r="I76" s="54"/>
      <c r="J76" s="54"/>
      <c r="K76" s="54"/>
      <c r="L76" s="54"/>
      <c r="M76" s="54"/>
      <c r="N76" s="78"/>
      <c r="O76" s="54"/>
      <c r="P76" s="54"/>
    </row>
    <row r="77" spans="1:16" ht="12.6"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2020-2022</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2012-08-14T15:06:00Z</cp:lastPrinted>
  <dcterms:created xsi:type="dcterms:W3CDTF">2000-07-11T07:04:38Z</dcterms:created>
  <dcterms:modified xsi:type="dcterms:W3CDTF">2023-03-06T14:48:29Z</dcterms:modified>
</cp:coreProperties>
</file>